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200" windowHeight="7350" activeTab="1"/>
  </bookViews>
  <sheets>
    <sheet name="Short w text" sheetId="1" r:id="rId1"/>
    <sheet name="Long" sheetId="2" r:id="rId2"/>
  </sheets>
  <definedNames>
    <definedName name="_xlnm.Print_Area" localSheetId="1">Long!$A$1:$J$159</definedName>
    <definedName name="_xlnm.Print_Area" localSheetId="0">'Short w text'!$A$1:$J$79</definedName>
    <definedName name="_xlnm.Print_Titles" localSheetId="1">Long!$1:$14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L9" i="1" l="1"/>
  <c r="C9" i="1"/>
  <c r="C9" i="2" s="1"/>
  <c r="H159" i="2" l="1"/>
  <c r="J159" i="2" s="1"/>
  <c r="H158" i="2"/>
  <c r="J158" i="2" s="1"/>
  <c r="H157" i="2"/>
  <c r="J157" i="2" s="1"/>
  <c r="H156" i="2"/>
  <c r="I156" i="2" s="1"/>
  <c r="I155" i="2"/>
  <c r="H155" i="2"/>
  <c r="J155" i="2" s="1"/>
  <c r="H154" i="2"/>
  <c r="J154" i="2" s="1"/>
  <c r="H153" i="2"/>
  <c r="J153" i="2" s="1"/>
  <c r="H152" i="2"/>
  <c r="J152" i="2" s="1"/>
  <c r="I151" i="2"/>
  <c r="H151" i="2"/>
  <c r="J151" i="2" s="1"/>
  <c r="H150" i="2"/>
  <c r="J150" i="2" s="1"/>
  <c r="A1" i="2"/>
  <c r="G19" i="2"/>
  <c r="G18" i="2"/>
  <c r="G17" i="2"/>
  <c r="G16" i="2"/>
  <c r="G15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B19" i="2"/>
  <c r="B18" i="2"/>
  <c r="B17" i="2"/>
  <c r="B16" i="2"/>
  <c r="B15" i="2"/>
  <c r="B10" i="2"/>
  <c r="B6" i="2"/>
  <c r="B5" i="2"/>
  <c r="I152" i="2" l="1"/>
  <c r="J156" i="2"/>
  <c r="I159" i="2"/>
  <c r="I150" i="2"/>
  <c r="I154" i="2"/>
  <c r="I158" i="2"/>
  <c r="I153" i="2"/>
  <c r="I157" i="2"/>
  <c r="L21" i="1"/>
  <c r="F9" i="1" s="1"/>
  <c r="L21" i="2"/>
  <c r="F9" i="2" s="1"/>
  <c r="L12" i="2" l="1"/>
  <c r="J149" i="2"/>
  <c r="H149" i="2"/>
  <c r="I149" i="2" s="1"/>
  <c r="J148" i="2"/>
  <c r="I148" i="2"/>
  <c r="H148" i="2"/>
  <c r="H147" i="2"/>
  <c r="J147" i="2" s="1"/>
  <c r="H146" i="2"/>
  <c r="J146" i="2" s="1"/>
  <c r="H145" i="2"/>
  <c r="J145" i="2" s="1"/>
  <c r="J144" i="2"/>
  <c r="H144" i="2"/>
  <c r="I144" i="2" s="1"/>
  <c r="H143" i="2"/>
  <c r="J143" i="2" s="1"/>
  <c r="H142" i="2"/>
  <c r="J142" i="2" s="1"/>
  <c r="H141" i="2"/>
  <c r="J141" i="2" s="1"/>
  <c r="H140" i="2"/>
  <c r="J140" i="2" s="1"/>
  <c r="I139" i="2"/>
  <c r="H139" i="2"/>
  <c r="J139" i="2" s="1"/>
  <c r="H138" i="2"/>
  <c r="J138" i="2" s="1"/>
  <c r="J137" i="2"/>
  <c r="I137" i="2"/>
  <c r="H137" i="2"/>
  <c r="H136" i="2"/>
  <c r="I136" i="2" s="1"/>
  <c r="H135" i="2"/>
  <c r="J135" i="2" s="1"/>
  <c r="H134" i="2"/>
  <c r="J134" i="2" s="1"/>
  <c r="J133" i="2"/>
  <c r="H133" i="2"/>
  <c r="I133" i="2" s="1"/>
  <c r="J132" i="2"/>
  <c r="I132" i="2"/>
  <c r="H132" i="2"/>
  <c r="H131" i="2"/>
  <c r="J131" i="2" s="1"/>
  <c r="H130" i="2"/>
  <c r="J130" i="2" s="1"/>
  <c r="H129" i="2"/>
  <c r="J129" i="2" s="1"/>
  <c r="J128" i="2"/>
  <c r="H128" i="2"/>
  <c r="I128" i="2" s="1"/>
  <c r="H127" i="2"/>
  <c r="J127" i="2" s="1"/>
  <c r="H126" i="2"/>
  <c r="J126" i="2" s="1"/>
  <c r="H125" i="2"/>
  <c r="J125" i="2" s="1"/>
  <c r="H124" i="2"/>
  <c r="J124" i="2" s="1"/>
  <c r="I123" i="2"/>
  <c r="H123" i="2"/>
  <c r="J123" i="2" s="1"/>
  <c r="H122" i="2"/>
  <c r="J122" i="2" s="1"/>
  <c r="J121" i="2"/>
  <c r="I121" i="2"/>
  <c r="H121" i="2"/>
  <c r="H120" i="2"/>
  <c r="J120" i="2" s="1"/>
  <c r="H119" i="2"/>
  <c r="J119" i="2" s="1"/>
  <c r="H118" i="2"/>
  <c r="J118" i="2" s="1"/>
  <c r="J117" i="2"/>
  <c r="H117" i="2"/>
  <c r="I117" i="2" s="1"/>
  <c r="J116" i="2"/>
  <c r="I116" i="2"/>
  <c r="H116" i="2"/>
  <c r="H115" i="2"/>
  <c r="J115" i="2" s="1"/>
  <c r="H114" i="2"/>
  <c r="J114" i="2" s="1"/>
  <c r="H113" i="2"/>
  <c r="I113" i="2" s="1"/>
  <c r="J112" i="2"/>
  <c r="I112" i="2"/>
  <c r="H112" i="2"/>
  <c r="H111" i="2"/>
  <c r="J111" i="2" s="1"/>
  <c r="H110" i="2"/>
  <c r="J110" i="2" s="1"/>
  <c r="J109" i="2"/>
  <c r="H109" i="2"/>
  <c r="I109" i="2" s="1"/>
  <c r="H108" i="2"/>
  <c r="I108" i="2" s="1"/>
  <c r="H107" i="2"/>
  <c r="J107" i="2" s="1"/>
  <c r="H106" i="2"/>
  <c r="J106" i="2" s="1"/>
  <c r="H105" i="2"/>
  <c r="I105" i="2" s="1"/>
  <c r="H104" i="2"/>
  <c r="J104" i="2" s="1"/>
  <c r="H103" i="2"/>
  <c r="J103" i="2" s="1"/>
  <c r="H102" i="2"/>
  <c r="J102" i="2" s="1"/>
  <c r="H101" i="2"/>
  <c r="I101" i="2" s="1"/>
  <c r="J100" i="2"/>
  <c r="H100" i="2"/>
  <c r="I100" i="2" s="1"/>
  <c r="H99" i="2"/>
  <c r="J99" i="2" s="1"/>
  <c r="H98" i="2"/>
  <c r="J98" i="2" s="1"/>
  <c r="H97" i="2"/>
  <c r="I97" i="2" s="1"/>
  <c r="J96" i="2"/>
  <c r="I96" i="2"/>
  <c r="H96" i="2"/>
  <c r="H95" i="2"/>
  <c r="J95" i="2" s="1"/>
  <c r="H94" i="2"/>
  <c r="J94" i="2" s="1"/>
  <c r="J93" i="2"/>
  <c r="H93" i="2"/>
  <c r="I93" i="2" s="1"/>
  <c r="H92" i="2"/>
  <c r="J92" i="2" s="1"/>
  <c r="H91" i="2"/>
  <c r="J91" i="2" s="1"/>
  <c r="H90" i="2"/>
  <c r="J90" i="2" s="1"/>
  <c r="H89" i="2"/>
  <c r="I89" i="2" s="1"/>
  <c r="H88" i="2"/>
  <c r="J88" i="2" s="1"/>
  <c r="H87" i="2"/>
  <c r="J87" i="2" s="1"/>
  <c r="H86" i="2"/>
  <c r="J86" i="2" s="1"/>
  <c r="H85" i="2"/>
  <c r="I85" i="2" s="1"/>
  <c r="J84" i="2"/>
  <c r="H84" i="2"/>
  <c r="I84" i="2" s="1"/>
  <c r="H83" i="2"/>
  <c r="J83" i="2" s="1"/>
  <c r="H82" i="2"/>
  <c r="J82" i="2" s="1"/>
  <c r="H81" i="2"/>
  <c r="I81" i="2" s="1"/>
  <c r="J80" i="2"/>
  <c r="I80" i="2"/>
  <c r="H80" i="2"/>
  <c r="H79" i="2"/>
  <c r="J79" i="2" s="1"/>
  <c r="H78" i="2"/>
  <c r="J78" i="2" s="1"/>
  <c r="J77" i="2"/>
  <c r="H77" i="2"/>
  <c r="I77" i="2" s="1"/>
  <c r="H76" i="2"/>
  <c r="J76" i="2" s="1"/>
  <c r="H75" i="2"/>
  <c r="J75" i="2" s="1"/>
  <c r="H74" i="2"/>
  <c r="J74" i="2" s="1"/>
  <c r="H73" i="2"/>
  <c r="I73" i="2" s="1"/>
  <c r="H72" i="2"/>
  <c r="J72" i="2" s="1"/>
  <c r="H71" i="2"/>
  <c r="J71" i="2" s="1"/>
  <c r="H70" i="2"/>
  <c r="J70" i="2" s="1"/>
  <c r="H69" i="2"/>
  <c r="I69" i="2" s="1"/>
  <c r="J68" i="2"/>
  <c r="H68" i="2"/>
  <c r="I68" i="2" s="1"/>
  <c r="H67" i="2"/>
  <c r="J67" i="2" s="1"/>
  <c r="H66" i="2"/>
  <c r="J66" i="2" s="1"/>
  <c r="H65" i="2"/>
  <c r="I65" i="2" s="1"/>
  <c r="J64" i="2"/>
  <c r="I64" i="2"/>
  <c r="H64" i="2"/>
  <c r="H63" i="2"/>
  <c r="J63" i="2" s="1"/>
  <c r="H62" i="2"/>
  <c r="J62" i="2" s="1"/>
  <c r="J61" i="2"/>
  <c r="H61" i="2"/>
  <c r="I61" i="2" s="1"/>
  <c r="H60" i="2"/>
  <c r="J60" i="2" s="1"/>
  <c r="H59" i="2"/>
  <c r="J59" i="2" s="1"/>
  <c r="H58" i="2"/>
  <c r="J58" i="2" s="1"/>
  <c r="J57" i="2"/>
  <c r="I57" i="2"/>
  <c r="H57" i="2"/>
  <c r="H56" i="2"/>
  <c r="J56" i="2" s="1"/>
  <c r="H55" i="2"/>
  <c r="J55" i="2" s="1"/>
  <c r="H54" i="2"/>
  <c r="J54" i="2" s="1"/>
  <c r="J53" i="2"/>
  <c r="I53" i="2"/>
  <c r="H53" i="2"/>
  <c r="H52" i="2"/>
  <c r="I52" i="2" s="1"/>
  <c r="H51" i="2"/>
  <c r="J51" i="2" s="1"/>
  <c r="H50" i="2"/>
  <c r="J50" i="2" s="1"/>
  <c r="J49" i="2"/>
  <c r="I49" i="2"/>
  <c r="H49" i="2"/>
  <c r="H48" i="2"/>
  <c r="J48" i="2" s="1"/>
  <c r="H47" i="2"/>
  <c r="J47" i="2" s="1"/>
  <c r="H46" i="2"/>
  <c r="J46" i="2" s="1"/>
  <c r="J45" i="2"/>
  <c r="I45" i="2"/>
  <c r="H45" i="2"/>
  <c r="H44" i="2"/>
  <c r="J44" i="2" s="1"/>
  <c r="H43" i="2"/>
  <c r="J43" i="2" s="1"/>
  <c r="H42" i="2"/>
  <c r="J42" i="2" s="1"/>
  <c r="J41" i="2"/>
  <c r="I41" i="2"/>
  <c r="H41" i="2"/>
  <c r="H40" i="2"/>
  <c r="J40" i="2" s="1"/>
  <c r="H39" i="2"/>
  <c r="J39" i="2" s="1"/>
  <c r="H38" i="2"/>
  <c r="J38" i="2" s="1"/>
  <c r="J37" i="2"/>
  <c r="I37" i="2"/>
  <c r="H37" i="2"/>
  <c r="H36" i="2"/>
  <c r="J36" i="2" s="1"/>
  <c r="H35" i="2"/>
  <c r="J35" i="2" s="1"/>
  <c r="H34" i="2"/>
  <c r="J34" i="2" s="1"/>
  <c r="H33" i="2"/>
  <c r="J33" i="2" s="1"/>
  <c r="H32" i="2"/>
  <c r="J32" i="2" s="1"/>
  <c r="H31" i="2"/>
  <c r="J31" i="2" s="1"/>
  <c r="H30" i="2"/>
  <c r="J30" i="2" s="1"/>
  <c r="H29" i="2"/>
  <c r="J29" i="2" s="1"/>
  <c r="H28" i="2"/>
  <c r="J28" i="2" s="1"/>
  <c r="H27" i="2"/>
  <c r="J27" i="2" s="1"/>
  <c r="H26" i="2"/>
  <c r="H25" i="2"/>
  <c r="H24" i="2"/>
  <c r="J24" i="2" s="1"/>
  <c r="H23" i="2"/>
  <c r="H22" i="2"/>
  <c r="H21" i="2"/>
  <c r="H20" i="2"/>
  <c r="H19" i="2"/>
  <c r="H18" i="2"/>
  <c r="H17" i="2"/>
  <c r="H16" i="2"/>
  <c r="H15" i="2"/>
  <c r="L10" i="2"/>
  <c r="K10" i="2"/>
  <c r="L9" i="2"/>
  <c r="I33" i="2" l="1"/>
  <c r="I40" i="2"/>
  <c r="I48" i="2"/>
  <c r="I56" i="2"/>
  <c r="J89" i="2"/>
  <c r="I92" i="2"/>
  <c r="I120" i="2"/>
  <c r="I125" i="2"/>
  <c r="I141" i="2"/>
  <c r="J52" i="2"/>
  <c r="J69" i="2"/>
  <c r="I72" i="2"/>
  <c r="J85" i="2"/>
  <c r="I88" i="2"/>
  <c r="J101" i="2"/>
  <c r="I104" i="2"/>
  <c r="J108" i="2"/>
  <c r="I115" i="2"/>
  <c r="I124" i="2"/>
  <c r="I129" i="2"/>
  <c r="I131" i="2"/>
  <c r="J136" i="2"/>
  <c r="I140" i="2"/>
  <c r="I145" i="2"/>
  <c r="I147" i="2"/>
  <c r="I36" i="2"/>
  <c r="I44" i="2"/>
  <c r="I60" i="2"/>
  <c r="J73" i="2"/>
  <c r="I76" i="2"/>
  <c r="J105" i="2"/>
  <c r="I127" i="2"/>
  <c r="I143" i="2"/>
  <c r="J65" i="2"/>
  <c r="J81" i="2"/>
  <c r="J97" i="2"/>
  <c r="J113" i="2"/>
  <c r="I119" i="2"/>
  <c r="I135" i="2"/>
  <c r="K19" i="2"/>
  <c r="L19" i="2" s="1"/>
  <c r="K16" i="2"/>
  <c r="L16" i="2" s="1"/>
  <c r="K18" i="2"/>
  <c r="L18" i="2" s="1"/>
  <c r="I23" i="2"/>
  <c r="I22" i="2"/>
  <c r="I25" i="2"/>
  <c r="I29" i="2"/>
  <c r="I28" i="2"/>
  <c r="I32" i="2"/>
  <c r="I118" i="2"/>
  <c r="I122" i="2"/>
  <c r="I126" i="2"/>
  <c r="I130" i="2"/>
  <c r="I134" i="2"/>
  <c r="I138" i="2"/>
  <c r="I142" i="2"/>
  <c r="I146" i="2"/>
  <c r="I31" i="2"/>
  <c r="I35" i="2"/>
  <c r="I55" i="2"/>
  <c r="I59" i="2"/>
  <c r="I63" i="2"/>
  <c r="I67" i="2"/>
  <c r="I71" i="2"/>
  <c r="I75" i="2"/>
  <c r="I79" i="2"/>
  <c r="I83" i="2"/>
  <c r="I87" i="2"/>
  <c r="I91" i="2"/>
  <c r="I95" i="2"/>
  <c r="I99" i="2"/>
  <c r="I103" i="2"/>
  <c r="I107" i="2"/>
  <c r="I111" i="2"/>
  <c r="I27" i="2"/>
  <c r="I39" i="2"/>
  <c r="I43" i="2"/>
  <c r="I47" i="2"/>
  <c r="I51" i="2"/>
  <c r="I26" i="2"/>
  <c r="I30" i="2"/>
  <c r="I34" i="2"/>
  <c r="I38" i="2"/>
  <c r="I42" i="2"/>
  <c r="I46" i="2"/>
  <c r="I50" i="2"/>
  <c r="I54" i="2"/>
  <c r="I58" i="2"/>
  <c r="I62" i="2"/>
  <c r="I66" i="2"/>
  <c r="I70" i="2"/>
  <c r="I74" i="2"/>
  <c r="I78" i="2"/>
  <c r="I82" i="2"/>
  <c r="I86" i="2"/>
  <c r="I90" i="2"/>
  <c r="I94" i="2"/>
  <c r="I98" i="2"/>
  <c r="I102" i="2"/>
  <c r="I106" i="2"/>
  <c r="I110" i="2"/>
  <c r="I114" i="2"/>
  <c r="L5" i="2"/>
  <c r="I21" i="2"/>
  <c r="K15" i="2"/>
  <c r="L15" i="2" s="1"/>
  <c r="K17" i="2"/>
  <c r="L17" i="2" s="1"/>
  <c r="I20" i="2"/>
  <c r="I24" i="2"/>
  <c r="L6" i="2"/>
  <c r="M16" i="2" l="1"/>
  <c r="M17" i="2"/>
  <c r="M15" i="2"/>
  <c r="M19" i="2"/>
  <c r="M18" i="2"/>
  <c r="M7" i="2" l="1"/>
  <c r="L7" i="2" s="1"/>
  <c r="L4" i="2" l="1"/>
  <c r="J22" i="2" s="1"/>
  <c r="J26" i="2" l="1"/>
  <c r="J25" i="2"/>
  <c r="J21" i="2"/>
  <c r="J23" i="2"/>
  <c r="H24" i="1"/>
  <c r="H23" i="1"/>
  <c r="H22" i="1"/>
  <c r="H21" i="1"/>
  <c r="H20" i="1"/>
  <c r="H19" i="1"/>
  <c r="H18" i="1"/>
  <c r="H17" i="1"/>
  <c r="H16" i="1"/>
  <c r="H15" i="1"/>
  <c r="L10" i="1" l="1"/>
  <c r="K10" i="1"/>
  <c r="L12" i="1" l="1"/>
  <c r="K19" i="1" l="1"/>
  <c r="L19" i="1" s="1"/>
  <c r="M19" i="1" s="1"/>
  <c r="K15" i="1"/>
  <c r="L15" i="1" s="1"/>
  <c r="M15" i="1" s="1"/>
  <c r="K18" i="1"/>
  <c r="L18" i="1" s="1"/>
  <c r="M18" i="1" s="1"/>
  <c r="K17" i="1"/>
  <c r="L17" i="1" s="1"/>
  <c r="M17" i="1" s="1"/>
  <c r="K16" i="1"/>
  <c r="L16" i="1" s="1"/>
  <c r="M16" i="1" s="1"/>
  <c r="L6" i="1"/>
  <c r="M22" i="1" l="1"/>
  <c r="M24" i="1"/>
  <c r="M23" i="1"/>
  <c r="M7" i="1" l="1"/>
  <c r="L7" i="1" s="1"/>
  <c r="I20" i="1"/>
  <c r="I22" i="1"/>
  <c r="I21" i="1"/>
  <c r="I23" i="1"/>
  <c r="I24" i="1"/>
  <c r="I19" i="1"/>
  <c r="I19" i="2" s="1"/>
  <c r="I15" i="1"/>
  <c r="I15" i="2" s="1"/>
  <c r="I18" i="1"/>
  <c r="I18" i="2" s="1"/>
  <c r="I17" i="1"/>
  <c r="I17" i="2" s="1"/>
  <c r="I16" i="1"/>
  <c r="I16" i="2" s="1"/>
  <c r="L5" i="1"/>
  <c r="L4" i="1" l="1"/>
  <c r="E9" i="1" s="1"/>
  <c r="E10" i="1"/>
  <c r="E10" i="2" s="1"/>
  <c r="J24" i="1"/>
  <c r="J16" i="1" l="1"/>
  <c r="J16" i="2" s="1"/>
  <c r="E9" i="2"/>
  <c r="J20" i="2" s="1"/>
  <c r="J23" i="1"/>
  <c r="J22" i="1"/>
  <c r="J17" i="1"/>
  <c r="J17" i="2" s="1"/>
  <c r="J18" i="1"/>
  <c r="J18" i="2" s="1"/>
  <c r="J21" i="1"/>
  <c r="J19" i="1"/>
  <c r="J19" i="2" s="1"/>
  <c r="J15" i="1"/>
  <c r="J15" i="2" s="1"/>
  <c r="J20" i="1"/>
</calcChain>
</file>

<file path=xl/sharedStrings.xml><?xml version="1.0" encoding="utf-8"?>
<sst xmlns="http://schemas.openxmlformats.org/spreadsheetml/2006/main" count="136" uniqueCount="100">
  <si>
    <t>Intervallstart</t>
  </si>
  <si>
    <t>Pursuit del 1</t>
  </si>
  <si>
    <t>Sprint</t>
  </si>
  <si>
    <t>Pursuit del 2</t>
  </si>
  <si>
    <t>Masstart</t>
  </si>
  <si>
    <t>Skiathlon</t>
  </si>
  <si>
    <t>seconds</t>
  </si>
  <si>
    <t>Place</t>
  </si>
  <si>
    <t>Last name</t>
  </si>
  <si>
    <t>Surname</t>
  </si>
  <si>
    <t>FIS points</t>
  </si>
  <si>
    <t>Type of Race</t>
  </si>
  <si>
    <t>x</t>
  </si>
  <si>
    <t>Competition:</t>
  </si>
  <si>
    <t>Date:</t>
  </si>
  <si>
    <t>Race points</t>
  </si>
  <si>
    <t>FIS code</t>
  </si>
  <si>
    <t>Level of Race</t>
  </si>
  <si>
    <t>Continental Cup</t>
  </si>
  <si>
    <t>FIS Competitions</t>
  </si>
  <si>
    <t>FIS Marathon Cup</t>
  </si>
  <si>
    <t>FIS Junior competitions</t>
  </si>
  <si>
    <t>EYOF</t>
  </si>
  <si>
    <t>Youth Olympic Games</t>
  </si>
  <si>
    <t>U23 World Championships</t>
  </si>
  <si>
    <t>Junior World Championships</t>
  </si>
  <si>
    <t>Olympic Winter Games</t>
  </si>
  <si>
    <t>World Ski Championships</t>
  </si>
  <si>
    <t>World Cup</t>
  </si>
  <si>
    <t>#FISpoints=0</t>
  </si>
  <si>
    <t>Type</t>
  </si>
  <si>
    <t>Value</t>
  </si>
  <si>
    <t>Factor Competition format</t>
  </si>
  <si>
    <t>Calculating Penalties</t>
  </si>
  <si>
    <t>The competitors who finish among the top five of the race.</t>
  </si>
  <si>
    <t>stated below, the competitors will receive following maximum value:</t>
  </si>
  <si>
    <t>FIS Points &lt;&gt;0</t>
  </si>
  <si>
    <t>Before Calculation</t>
  </si>
  <si>
    <t>Extract of Rules</t>
  </si>
  <si>
    <t>Factor</t>
  </si>
  <si>
    <t>Competitions with interval start and Pursuit 1st part</t>
  </si>
  <si>
    <t>Competitions with Mass start and Skiathlon</t>
  </si>
  <si>
    <t>Race Points</t>
  </si>
  <si>
    <t>The race points will be calculated by the formula P=((F*Tx)/To)-F, where P= race Points, Tx=Time of classified competitor in seconds</t>
  </si>
  <si>
    <t>To=Time of winner in seconds, and F=Factor.</t>
  </si>
  <si>
    <t xml:space="preserve">The calculated race points shall be rounded down from four thousandths of a point downwards and rounded up from </t>
  </si>
  <si>
    <t>five thousandths of a point upward (e.g. 23.654 = 23.65 or 23.849 = 23.85).</t>
  </si>
  <si>
    <t>The FIS points of the top five competitors from the actual FIS points list are considered and the three best values are</t>
  </si>
  <si>
    <t>added and divided by 3.75. This is the race penalty. The points shall be rounded down from four thousandths of a point downwards and</t>
  </si>
  <si>
    <t>rounded up from five thousandths of a point upward (e.g. 13.654 = 13.65 or 21.849 = 21.85).</t>
  </si>
  <si>
    <t>If there are less than three competitors with FIS points among the first five of the result list, or if points are above the maximum value</t>
  </si>
  <si>
    <t>• 176 for competitions with Interval start</t>
  </si>
  <si>
    <t>• 264 for Sprints and Pursuit competitions</t>
  </si>
  <si>
    <t>• 308 for Competitions with Mass start and Skiathlon</t>
  </si>
  <si>
    <t>If the calculated penalty is less than the minimum penalty, the minimum penalty will be applied to the race.</t>
  </si>
  <si>
    <t>• Continentalcup+ FIS competitions 15</t>
  </si>
  <si>
    <t>• FIS Marathon Cup 25</t>
  </si>
  <si>
    <t>• FIS Junior competitions 35</t>
  </si>
  <si>
    <t>• EYOF 35</t>
  </si>
  <si>
    <t>• Youth Olympic Games 35</t>
  </si>
  <si>
    <t>For the U23 World Championships and Junior World Championships the maximum penalty will be applied.</t>
  </si>
  <si>
    <t>If the calculated penalty is lower than the maximum penalty, the calculated penalty will be applied.</t>
  </si>
  <si>
    <t>For Olympic Winter Games, Ski World Championships and World Cup a fixed Penalty of 0 will be applied.</t>
  </si>
  <si>
    <t>• Olympic Winter Games 0</t>
  </si>
  <si>
    <t>• World Ski Championships 0</t>
  </si>
  <si>
    <t>• World Cup 0</t>
  </si>
  <si>
    <t>• U23 World Championships 25</t>
  </si>
  <si>
    <t>• Junior World Championships 35</t>
  </si>
  <si>
    <t>If the calculated penalty is higher than the minimum penalty, the calculated penalty will be applied to the race.</t>
  </si>
  <si>
    <t>• Check FIS Code and FIS points to valid list at: http://data.fis-ski.com/global-links/search-a-athlete.html?sector=CC</t>
  </si>
  <si>
    <t>Factor value</t>
  </si>
  <si>
    <t>FIS ROL WC/WSC</t>
  </si>
  <si>
    <t>FIS ROL Junior WC/WSC</t>
  </si>
  <si>
    <t>FIS ROL Competitions</t>
  </si>
  <si>
    <t>FIS ROL Junior Competitions</t>
  </si>
  <si>
    <t>hh:mm:ss,hh</t>
  </si>
  <si>
    <t>• FIS ROL WC/WSC 15</t>
  </si>
  <si>
    <t>• FIS ROL Juniors WC/WSC 35</t>
  </si>
  <si>
    <t>• FIS ROL competitions 50</t>
  </si>
  <si>
    <t>• FIS ROL Juniors competitions 60</t>
  </si>
  <si>
    <t>Applied penalty ==&gt;</t>
  </si>
  <si>
    <t>Calculated penalty ==&gt;</t>
  </si>
  <si>
    <t>Sprints and Pursuit competitions 2nd part, ROL Sprint must be longer than 800 m</t>
  </si>
  <si>
    <t>Sprint &gt;800 m</t>
  </si>
  <si>
    <t>Pursuit part 1</t>
  </si>
  <si>
    <t>Pursuit part 2</t>
  </si>
  <si>
    <t>Competition valid for FIS-points</t>
  </si>
  <si>
    <t>• Announced in the FIS-calender online</t>
  </si>
  <si>
    <t>• Strictly following the International Competition Rules, ICR</t>
  </si>
  <si>
    <t>• No bonus seconds are included in any results</t>
  </si>
  <si>
    <t>• All FIS competitions should be carried out on homologated courses</t>
  </si>
  <si>
    <t>• In ROL Sprint length &gt;= 800 m</t>
  </si>
  <si>
    <t>Rollerski</t>
  </si>
  <si>
    <t>FIS Long Distance</t>
  </si>
  <si>
    <t>Rollerski and FIS Long Distance Popular Comp</t>
  </si>
  <si>
    <t>• 528 for Rollerski and FIS Long Distance Popular Comp</t>
  </si>
  <si>
    <t>Senior COC &amp; FIS Competitions</t>
  </si>
  <si>
    <t>FIS long distance Pop Comp</t>
  </si>
  <si>
    <t>Junior COC &amp; FIS competition</t>
  </si>
  <si>
    <t>FIS Points Calculator, v161014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</si>
</sst>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h]:mm:ss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4" fontId="0" fillId="0" borderId="0" xfId="0" applyNumberFormat="1"/>
    <xf numFmtId="2" fontId="0" fillId="0" borderId="0" xfId="0" applyNumberFormat="1" applyFill="1"/>
    <xf numFmtId="0" fontId="1" fillId="0" borderId="0" xfId="0" applyFont="1" applyAlignment="1">
      <alignment horizontal="right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/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4" fontId="0" fillId="0" borderId="8" xfId="0" applyNumberFormat="1" applyFill="1" applyBorder="1"/>
    <xf numFmtId="4" fontId="0" fillId="4" borderId="8" xfId="0" applyNumberFormat="1" applyFill="1" applyBorder="1"/>
    <xf numFmtId="4" fontId="0" fillId="4" borderId="10" xfId="0" applyNumberFormat="1" applyFill="1" applyBorder="1"/>
    <xf numFmtId="4" fontId="0" fillId="0" borderId="9" xfId="0" applyNumberFormat="1" applyFill="1" applyBorder="1"/>
    <xf numFmtId="4" fontId="0" fillId="4" borderId="9" xfId="0" applyNumberFormat="1" applyFill="1" applyBorder="1"/>
    <xf numFmtId="4" fontId="0" fillId="4" borderId="6" xfId="0" applyNumberFormat="1" applyFill="1" applyBorder="1"/>
    <xf numFmtId="4" fontId="0" fillId="0" borderId="11" xfId="0" applyNumberFormat="1" applyFill="1" applyBorder="1"/>
    <xf numFmtId="4" fontId="0" fillId="4" borderId="11" xfId="0" applyNumberFormat="1" applyFill="1" applyBorder="1"/>
    <xf numFmtId="4" fontId="0" fillId="4" borderId="12" xfId="0" applyNumberFormat="1" applyFill="1" applyBorder="1"/>
    <xf numFmtId="2" fontId="0" fillId="2" borderId="11" xfId="0" applyNumberFormat="1" applyFill="1" applyBorder="1" applyProtection="1">
      <protection locked="0"/>
    </xf>
    <xf numFmtId="4" fontId="0" fillId="4" borderId="1" xfId="0" applyNumberFormat="1" applyFill="1" applyBorder="1"/>
    <xf numFmtId="2" fontId="0" fillId="4" borderId="3" xfId="0" applyNumberFormat="1" applyFill="1" applyBorder="1"/>
    <xf numFmtId="0" fontId="5" fillId="0" borderId="0" xfId="0" applyFont="1"/>
    <xf numFmtId="0" fontId="6" fillId="0" borderId="0" xfId="0" applyFont="1"/>
    <xf numFmtId="14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1" xfId="0" applyFill="1" applyBorder="1" applyProtection="1">
      <protection locked="0"/>
    </xf>
    <xf numFmtId="165" fontId="4" fillId="0" borderId="8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 applyProtection="1">
      <alignment horizontal="center"/>
      <protection locked="0"/>
    </xf>
    <xf numFmtId="165" fontId="4" fillId="2" borderId="9" xfId="0" applyNumberFormat="1" applyFont="1" applyFill="1" applyBorder="1" applyAlignment="1" applyProtection="1">
      <alignment horizontal="center"/>
      <protection locked="0"/>
    </xf>
    <xf numFmtId="165" fontId="4" fillId="2" borderId="5" xfId="0" applyNumberFormat="1" applyFont="1" applyFill="1" applyBorder="1" applyAlignment="1" applyProtection="1">
      <alignment horizontal="center"/>
      <protection locked="0"/>
    </xf>
    <xf numFmtId="165" fontId="4" fillId="2" borderId="7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14" fontId="0" fillId="2" borderId="0" xfId="0" applyNumberFormat="1" applyFill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12700</xdr:rowOff>
    </xdr:from>
    <xdr:to>
      <xdr:col>17</xdr:col>
      <xdr:colOff>97947</xdr:colOff>
      <xdr:row>3</xdr:row>
      <xdr:rowOff>42334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9111" y="12700"/>
          <a:ext cx="1445558" cy="756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28222</xdr:colOff>
      <xdr:row>0</xdr:row>
      <xdr:rowOff>45861</xdr:rowOff>
    </xdr:from>
    <xdr:to>
      <xdr:col>9</xdr:col>
      <xdr:colOff>564445</xdr:colOff>
      <xdr:row>4</xdr:row>
      <xdr:rowOff>141959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8389" y="45861"/>
          <a:ext cx="1270000" cy="822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Q79"/>
  <sheetViews>
    <sheetView showGridLines="0" zoomScale="90" zoomScaleNormal="90" workbookViewId="0">
      <selection activeCell="D15" sqref="D15:G19"/>
    </sheetView>
  </sheetViews>
  <sheetFormatPr defaultRowHeight="15" x14ac:dyDescent="0.25"/>
  <cols>
    <col min="1" max="1" width="11.5703125" customWidth="1"/>
    <col min="2" max="2" width="20.42578125" customWidth="1"/>
    <col min="3" max="3" width="6.140625" bestFit="1" customWidth="1"/>
    <col min="4" max="4" width="20.42578125" customWidth="1"/>
    <col min="5" max="5" width="17.42578125" customWidth="1"/>
    <col min="6" max="6" width="12.140625" customWidth="1"/>
    <col min="7" max="7" width="11.85546875" bestFit="1" customWidth="1"/>
    <col min="8" max="8" width="10.42578125" hidden="1" customWidth="1"/>
    <col min="9" max="9" width="10.5703125" customWidth="1"/>
    <col min="11" max="11" width="11.42578125" hidden="1" customWidth="1"/>
    <col min="12" max="12" width="25.7109375" hidden="1" customWidth="1"/>
    <col min="13" max="14" width="8.7109375" hidden="1" customWidth="1"/>
    <col min="15" max="15" width="25.7109375" hidden="1" customWidth="1"/>
    <col min="16" max="17" width="8.7109375" hidden="1" customWidth="1"/>
  </cols>
  <sheetData>
    <row r="1" spans="1:17" ht="28.5" x14ac:dyDescent="0.65">
      <c r="A1" s="21" t="s">
        <v>99</v>
      </c>
      <c r="O1" t="s">
        <v>0</v>
      </c>
      <c r="P1">
        <v>800</v>
      </c>
      <c r="Q1">
        <v>176</v>
      </c>
    </row>
    <row r="2" spans="1:17" ht="14.45" x14ac:dyDescent="0.35">
      <c r="O2" t="s">
        <v>84</v>
      </c>
      <c r="P2">
        <v>800</v>
      </c>
      <c r="Q2">
        <v>264</v>
      </c>
    </row>
    <row r="3" spans="1:17" ht="14.45" x14ac:dyDescent="0.35">
      <c r="O3" t="s">
        <v>83</v>
      </c>
      <c r="P3">
        <v>1200</v>
      </c>
      <c r="Q3">
        <v>264</v>
      </c>
    </row>
    <row r="4" spans="1:17" ht="14.45" x14ac:dyDescent="0.35">
      <c r="K4">
        <v>1</v>
      </c>
      <c r="L4" t="e">
        <f>IF(K10=1,IF(L7&gt;L10,L7,L10))</f>
        <v>#N/A</v>
      </c>
      <c r="O4" t="s">
        <v>85</v>
      </c>
      <c r="P4">
        <v>1200</v>
      </c>
      <c r="Q4">
        <v>264</v>
      </c>
    </row>
    <row r="5" spans="1:17" ht="14.45" x14ac:dyDescent="0.35">
      <c r="A5" s="1" t="s">
        <v>13</v>
      </c>
      <c r="B5" s="51"/>
      <c r="C5" s="51"/>
      <c r="D5" s="51"/>
      <c r="E5" s="51"/>
      <c r="K5">
        <v>2</v>
      </c>
      <c r="L5" t="e">
        <f>IF(K10=2,IF(L7&lt;L10,L7,L10))</f>
        <v>#N/A</v>
      </c>
      <c r="O5" t="s">
        <v>4</v>
      </c>
      <c r="P5">
        <v>1400</v>
      </c>
      <c r="Q5">
        <v>308</v>
      </c>
    </row>
    <row r="6" spans="1:17" ht="14.45" x14ac:dyDescent="0.35">
      <c r="A6" s="1" t="s">
        <v>14</v>
      </c>
      <c r="B6" s="52"/>
      <c r="C6" s="52"/>
      <c r="D6" s="52"/>
      <c r="E6" s="52"/>
      <c r="K6">
        <v>3</v>
      </c>
      <c r="L6" t="e">
        <f>IF(K10=3,L10,0)</f>
        <v>#N/A</v>
      </c>
      <c r="O6" t="s">
        <v>5</v>
      </c>
      <c r="P6">
        <v>1400</v>
      </c>
      <c r="Q6">
        <v>308</v>
      </c>
    </row>
    <row r="7" spans="1:17" ht="14.45" x14ac:dyDescent="0.35">
      <c r="A7" s="1"/>
      <c r="B7" s="43"/>
      <c r="C7" s="43"/>
      <c r="D7" s="43"/>
      <c r="E7" s="43"/>
      <c r="L7" s="7" t="e">
        <f>M7/3.75</f>
        <v>#N/A</v>
      </c>
      <c r="M7" t="e">
        <f>SUM(M22:M24)</f>
        <v>#N/A</v>
      </c>
      <c r="O7" t="s">
        <v>92</v>
      </c>
      <c r="P7">
        <v>2800</v>
      </c>
      <c r="Q7">
        <v>528</v>
      </c>
    </row>
    <row r="8" spans="1:17" ht="14.45" x14ac:dyDescent="0.35">
      <c r="A8" s="1"/>
      <c r="F8" s="4"/>
      <c r="K8" t="s">
        <v>30</v>
      </c>
      <c r="L8" t="s">
        <v>31</v>
      </c>
      <c r="O8" t="s">
        <v>93</v>
      </c>
      <c r="P8">
        <v>2800</v>
      </c>
      <c r="Q8">
        <v>528</v>
      </c>
    </row>
    <row r="9" spans="1:17" ht="14.45" x14ac:dyDescent="0.35">
      <c r="A9" s="1" t="s">
        <v>11</v>
      </c>
      <c r="B9" s="11"/>
      <c r="C9" s="6" t="e">
        <f>VLOOKUP(B9,O1:P8,2,FALSE)</f>
        <v>#N/A</v>
      </c>
      <c r="D9" s="10" t="s">
        <v>80</v>
      </c>
      <c r="E9" s="39" t="e">
        <f>IF(K10=1,L4,IF(K10=2,L5,IF(K10=3,L6,0)))</f>
        <v>#N/A</v>
      </c>
      <c r="F9" s="53" t="str">
        <f>IF(L21&lt;5,"Competition not valid for FIS points, at least 5 competitors","Competition valid for FIS points")</f>
        <v>Competition not valid for FIS points, at least 5 competitors</v>
      </c>
      <c r="G9" s="53"/>
      <c r="H9" s="53"/>
      <c r="I9" s="53"/>
      <c r="J9" s="53"/>
      <c r="L9" t="e">
        <f>VLOOKUP(B9,O1:Q8,3,FALSE)</f>
        <v>#N/A</v>
      </c>
    </row>
    <row r="10" spans="1:17" ht="14.45" x14ac:dyDescent="0.35">
      <c r="A10" s="1" t="s">
        <v>17</v>
      </c>
      <c r="B10" s="11"/>
      <c r="D10" s="10" t="s">
        <v>81</v>
      </c>
      <c r="E10" s="40" t="e">
        <f>L7</f>
        <v>#N/A</v>
      </c>
      <c r="K10" t="e">
        <f>VLOOKUP($B10,$O10:$Q23,2,FALSE)</f>
        <v>#N/A</v>
      </c>
      <c r="L10" t="e">
        <f>VLOOKUP($B10,$O10:$Q23,3,FALSE)</f>
        <v>#N/A</v>
      </c>
      <c r="O10" t="s">
        <v>96</v>
      </c>
      <c r="P10">
        <v>1</v>
      </c>
      <c r="Q10">
        <v>20</v>
      </c>
    </row>
    <row r="11" spans="1:17" ht="14.45" x14ac:dyDescent="0.35">
      <c r="B11" s="5"/>
      <c r="O11" t="s">
        <v>20</v>
      </c>
      <c r="P11">
        <v>1</v>
      </c>
      <c r="Q11">
        <v>25</v>
      </c>
    </row>
    <row r="12" spans="1:17" ht="14.45" hidden="1" x14ac:dyDescent="0.35">
      <c r="K12" t="s">
        <v>29</v>
      </c>
      <c r="L12">
        <f>COUNTIF(F15:F19,"")</f>
        <v>5</v>
      </c>
      <c r="O12" t="s">
        <v>21</v>
      </c>
      <c r="P12">
        <v>1</v>
      </c>
      <c r="Q12">
        <v>35</v>
      </c>
    </row>
    <row r="13" spans="1:17" ht="14.45" hidden="1" x14ac:dyDescent="0.35">
      <c r="O13" t="s">
        <v>97</v>
      </c>
      <c r="P13">
        <v>1</v>
      </c>
      <c r="Q13">
        <v>35</v>
      </c>
    </row>
    <row r="14" spans="1:17" ht="14.45" x14ac:dyDescent="0.35">
      <c r="A14" s="1" t="s">
        <v>7</v>
      </c>
      <c r="B14" s="1" t="s">
        <v>16</v>
      </c>
      <c r="D14" s="1" t="s">
        <v>8</v>
      </c>
      <c r="E14" s="1" t="s">
        <v>9</v>
      </c>
      <c r="F14" s="1" t="s">
        <v>36</v>
      </c>
      <c r="G14" s="1" t="s">
        <v>75</v>
      </c>
      <c r="H14" s="2" t="s">
        <v>6</v>
      </c>
      <c r="I14" s="1" t="s">
        <v>15</v>
      </c>
      <c r="J14" s="1" t="s">
        <v>10</v>
      </c>
      <c r="O14" t="s">
        <v>98</v>
      </c>
      <c r="P14">
        <v>1</v>
      </c>
      <c r="Q14">
        <v>35</v>
      </c>
    </row>
    <row r="15" spans="1:17" ht="14.45" x14ac:dyDescent="0.35">
      <c r="A15" s="3">
        <v>1</v>
      </c>
      <c r="B15" s="12"/>
      <c r="D15" s="27"/>
      <c r="E15" s="15"/>
      <c r="F15" s="25"/>
      <c r="G15" s="47"/>
      <c r="H15" s="29">
        <f>G15*86400</f>
        <v>0</v>
      </c>
      <c r="I15" s="30">
        <f>IF(H15&gt;0,((H15/H$15)-1)*C$9,0)</f>
        <v>0</v>
      </c>
      <c r="J15" s="31" t="str">
        <f t="shared" ref="J15:J24" si="0">IF(H15&gt;0,I15+E$9,"")</f>
        <v/>
      </c>
      <c r="K15" s="8" t="e">
        <f>IF(F15&gt;$L$9,$L$9,IF(F15="",$L$9,F15))</f>
        <v>#N/A</v>
      </c>
      <c r="L15" s="8" t="e">
        <f>K15</f>
        <v>#N/A</v>
      </c>
      <c r="M15" s="4" t="e">
        <f>RANK(L15,L$15:L$19,1)</f>
        <v>#N/A</v>
      </c>
      <c r="O15" t="s">
        <v>22</v>
      </c>
      <c r="P15">
        <v>1</v>
      </c>
      <c r="Q15">
        <v>60</v>
      </c>
    </row>
    <row r="16" spans="1:17" ht="14.45" x14ac:dyDescent="0.35">
      <c r="A16" s="3">
        <v>2</v>
      </c>
      <c r="B16" s="13"/>
      <c r="D16" s="28"/>
      <c r="E16" s="16"/>
      <c r="F16" s="26"/>
      <c r="G16" s="48"/>
      <c r="H16" s="32">
        <f t="shared" ref="H16:H24" si="1">G16*86400</f>
        <v>0</v>
      </c>
      <c r="I16" s="33">
        <f>IF(H16&gt;0,((H16/H$15)-1)*C$9,0)</f>
        <v>0</v>
      </c>
      <c r="J16" s="34" t="str">
        <f t="shared" si="0"/>
        <v/>
      </c>
      <c r="K16" s="8" t="e">
        <f>IF(F16&gt;$L$9,$L$9,IF(F16="",$L$9,F16))</f>
        <v>#N/A</v>
      </c>
      <c r="L16" s="8" t="e">
        <f t="shared" ref="L16:L19" si="2">K16</f>
        <v>#N/A</v>
      </c>
      <c r="M16" s="4" t="e">
        <f t="shared" ref="M16:M19" si="3">RANK(L16,L$15:L$19,1)</f>
        <v>#N/A</v>
      </c>
      <c r="O16" t="s">
        <v>23</v>
      </c>
      <c r="P16">
        <v>1</v>
      </c>
      <c r="Q16">
        <v>50</v>
      </c>
    </row>
    <row r="17" spans="1:17" ht="14.45" x14ac:dyDescent="0.35">
      <c r="A17" s="3">
        <v>3</v>
      </c>
      <c r="B17" s="13"/>
      <c r="D17" s="28"/>
      <c r="E17" s="16"/>
      <c r="F17" s="26"/>
      <c r="G17" s="48"/>
      <c r="H17" s="32">
        <f t="shared" si="1"/>
        <v>0</v>
      </c>
      <c r="I17" s="33">
        <f>IF(H17&gt;0,((H17/H$15)-1)*C$9,0)</f>
        <v>0</v>
      </c>
      <c r="J17" s="34" t="str">
        <f t="shared" si="0"/>
        <v/>
      </c>
      <c r="K17" s="8" t="e">
        <f>IF(F17&gt;$L$9,$L$9,IF(F17="",$L$9,F17))</f>
        <v>#N/A</v>
      </c>
      <c r="L17" s="8" t="e">
        <f t="shared" si="2"/>
        <v>#N/A</v>
      </c>
      <c r="M17" s="4" t="e">
        <f t="shared" si="3"/>
        <v>#N/A</v>
      </c>
      <c r="O17" t="s">
        <v>26</v>
      </c>
      <c r="P17">
        <v>3</v>
      </c>
      <c r="Q17">
        <v>0</v>
      </c>
    </row>
    <row r="18" spans="1:17" ht="14.45" x14ac:dyDescent="0.35">
      <c r="A18" s="3">
        <v>4</v>
      </c>
      <c r="B18" s="13"/>
      <c r="D18" s="28"/>
      <c r="E18" s="16"/>
      <c r="F18" s="26"/>
      <c r="G18" s="48"/>
      <c r="H18" s="32">
        <f t="shared" si="1"/>
        <v>0</v>
      </c>
      <c r="I18" s="33">
        <f>IF(H18&gt;0,((H18/H$15)-1)*C$9,0)</f>
        <v>0</v>
      </c>
      <c r="J18" s="34" t="str">
        <f t="shared" si="0"/>
        <v/>
      </c>
      <c r="K18" s="8" t="e">
        <f>IF(F18&gt;$L$9,$L$9,IF(F18="",$L$9,F18))</f>
        <v>#N/A</v>
      </c>
      <c r="L18" s="8" t="e">
        <f t="shared" si="2"/>
        <v>#N/A</v>
      </c>
      <c r="M18" s="4" t="e">
        <f t="shared" si="3"/>
        <v>#N/A</v>
      </c>
      <c r="O18" t="s">
        <v>27</v>
      </c>
      <c r="P18">
        <v>3</v>
      </c>
      <c r="Q18">
        <v>0</v>
      </c>
    </row>
    <row r="19" spans="1:17" ht="14.45" x14ac:dyDescent="0.35">
      <c r="A19" s="3">
        <v>5</v>
      </c>
      <c r="B19" s="14"/>
      <c r="D19" s="28"/>
      <c r="E19" s="16"/>
      <c r="F19" s="38"/>
      <c r="G19" s="48"/>
      <c r="H19" s="32">
        <f t="shared" si="1"/>
        <v>0</v>
      </c>
      <c r="I19" s="33" t="str">
        <f t="shared" ref="I19:I24" si="4">IF(H19&gt;0,((H19/H$15)-1)*C$9,"")</f>
        <v/>
      </c>
      <c r="J19" s="34" t="str">
        <f t="shared" si="0"/>
        <v/>
      </c>
      <c r="K19" s="8" t="e">
        <f>IF(F19&gt;$L$9,$L$9,IF(F19="",$L$9,F19))</f>
        <v>#N/A</v>
      </c>
      <c r="L19" s="8" t="e">
        <f t="shared" si="2"/>
        <v>#N/A</v>
      </c>
      <c r="M19" s="4" t="e">
        <f t="shared" si="3"/>
        <v>#N/A</v>
      </c>
      <c r="O19" t="s">
        <v>28</v>
      </c>
      <c r="P19">
        <v>3</v>
      </c>
      <c r="Q19">
        <v>0</v>
      </c>
    </row>
    <row r="20" spans="1:17" ht="14.45" x14ac:dyDescent="0.35">
      <c r="A20" s="3" t="s">
        <v>12</v>
      </c>
      <c r="D20" s="18"/>
      <c r="E20" s="19"/>
      <c r="F20" s="9"/>
      <c r="G20" s="49"/>
      <c r="H20" s="32">
        <f t="shared" si="1"/>
        <v>0</v>
      </c>
      <c r="I20" s="33" t="str">
        <f t="shared" si="4"/>
        <v/>
      </c>
      <c r="J20" s="34" t="str">
        <f t="shared" si="0"/>
        <v/>
      </c>
      <c r="O20" t="s">
        <v>71</v>
      </c>
      <c r="P20">
        <v>1</v>
      </c>
      <c r="Q20">
        <v>15</v>
      </c>
    </row>
    <row r="21" spans="1:17" ht="14.45" x14ac:dyDescent="0.35">
      <c r="A21" s="3" t="s">
        <v>12</v>
      </c>
      <c r="D21" s="18"/>
      <c r="E21" s="19"/>
      <c r="F21" s="9"/>
      <c r="G21" s="49"/>
      <c r="H21" s="32">
        <f t="shared" si="1"/>
        <v>0</v>
      </c>
      <c r="I21" s="33" t="str">
        <f t="shared" si="4"/>
        <v/>
      </c>
      <c r="J21" s="34" t="str">
        <f t="shared" si="0"/>
        <v/>
      </c>
      <c r="L21" s="4">
        <f>COUNT(B15,B16,B17,B18,B19)</f>
        <v>0</v>
      </c>
      <c r="O21" t="s">
        <v>72</v>
      </c>
      <c r="P21">
        <v>1</v>
      </c>
      <c r="Q21">
        <v>50</v>
      </c>
    </row>
    <row r="22" spans="1:17" ht="14.45" x14ac:dyDescent="0.35">
      <c r="A22" s="3" t="s">
        <v>12</v>
      </c>
      <c r="D22" s="18"/>
      <c r="E22" s="17"/>
      <c r="F22" s="9"/>
      <c r="G22" s="49"/>
      <c r="H22" s="32">
        <f t="shared" si="1"/>
        <v>0</v>
      </c>
      <c r="I22" s="33" t="str">
        <f t="shared" si="4"/>
        <v/>
      </c>
      <c r="J22" s="34" t="str">
        <f t="shared" si="0"/>
        <v/>
      </c>
      <c r="M22" t="e">
        <f>SMALL(L15:L19,1)</f>
        <v>#N/A</v>
      </c>
      <c r="O22" t="s">
        <v>73</v>
      </c>
      <c r="P22">
        <v>1</v>
      </c>
      <c r="Q22">
        <v>35</v>
      </c>
    </row>
    <row r="23" spans="1:17" ht="14.45" x14ac:dyDescent="0.35">
      <c r="A23" s="3" t="s">
        <v>12</v>
      </c>
      <c r="D23" s="18"/>
      <c r="E23" s="17"/>
      <c r="F23" s="9"/>
      <c r="G23" s="49"/>
      <c r="H23" s="32">
        <f t="shared" si="1"/>
        <v>0</v>
      </c>
      <c r="I23" s="33" t="str">
        <f t="shared" si="4"/>
        <v/>
      </c>
      <c r="J23" s="34" t="str">
        <f t="shared" si="0"/>
        <v/>
      </c>
      <c r="M23" t="e">
        <f>SMALL(L15:L19,2)</f>
        <v>#N/A</v>
      </c>
      <c r="O23" t="s">
        <v>74</v>
      </c>
      <c r="P23">
        <v>1</v>
      </c>
      <c r="Q23">
        <v>60</v>
      </c>
    </row>
    <row r="24" spans="1:17" ht="14.45" x14ac:dyDescent="0.35">
      <c r="A24" s="3" t="s">
        <v>12</v>
      </c>
      <c r="D24" s="20"/>
      <c r="E24" s="17"/>
      <c r="F24" s="9"/>
      <c r="G24" s="50"/>
      <c r="H24" s="35">
        <f t="shared" si="1"/>
        <v>0</v>
      </c>
      <c r="I24" s="36" t="str">
        <f t="shared" si="4"/>
        <v/>
      </c>
      <c r="J24" s="37" t="str">
        <f t="shared" si="0"/>
        <v/>
      </c>
      <c r="M24" t="e">
        <f>SMALL(L15:L19,3)</f>
        <v>#N/A</v>
      </c>
    </row>
    <row r="26" spans="1:17" ht="14.45" x14ac:dyDescent="0.35">
      <c r="A26" s="22" t="s">
        <v>37</v>
      </c>
    </row>
    <row r="27" spans="1:17" x14ac:dyDescent="0.25">
      <c r="A27" s="23" t="s">
        <v>69</v>
      </c>
    </row>
    <row r="29" spans="1:17" x14ac:dyDescent="0.25">
      <c r="A29" s="1" t="s">
        <v>38</v>
      </c>
    </row>
    <row r="30" spans="1:17" x14ac:dyDescent="0.25">
      <c r="A30" s="24" t="s">
        <v>86</v>
      </c>
    </row>
    <row r="31" spans="1:17" x14ac:dyDescent="0.25">
      <c r="A31" t="s">
        <v>87</v>
      </c>
    </row>
    <row r="32" spans="1:17" x14ac:dyDescent="0.25">
      <c r="A32" t="s">
        <v>88</v>
      </c>
    </row>
    <row r="33" spans="1:2" x14ac:dyDescent="0.25">
      <c r="A33" t="s">
        <v>89</v>
      </c>
    </row>
    <row r="34" spans="1:2" x14ac:dyDescent="0.25">
      <c r="A34" t="s">
        <v>90</v>
      </c>
    </row>
    <row r="35" spans="1:2" x14ac:dyDescent="0.25">
      <c r="A35" t="s">
        <v>91</v>
      </c>
    </row>
    <row r="36" spans="1:2" x14ac:dyDescent="0.25">
      <c r="A36" s="1"/>
    </row>
    <row r="37" spans="1:2" x14ac:dyDescent="0.25">
      <c r="A37" s="24" t="s">
        <v>42</v>
      </c>
    </row>
    <row r="38" spans="1:2" x14ac:dyDescent="0.25">
      <c r="A38" t="s">
        <v>43</v>
      </c>
    </row>
    <row r="39" spans="1:2" x14ac:dyDescent="0.25">
      <c r="A39" t="s">
        <v>44</v>
      </c>
    </row>
    <row r="40" spans="1:2" x14ac:dyDescent="0.25">
      <c r="A40" t="s">
        <v>45</v>
      </c>
    </row>
    <row r="41" spans="1:2" x14ac:dyDescent="0.25">
      <c r="A41" t="s">
        <v>46</v>
      </c>
    </row>
    <row r="43" spans="1:2" x14ac:dyDescent="0.25">
      <c r="A43" s="24" t="s">
        <v>70</v>
      </c>
    </row>
    <row r="44" spans="1:2" x14ac:dyDescent="0.25">
      <c r="A44" t="s">
        <v>39</v>
      </c>
      <c r="B44" t="s">
        <v>32</v>
      </c>
    </row>
    <row r="45" spans="1:2" x14ac:dyDescent="0.25">
      <c r="A45">
        <v>800</v>
      </c>
      <c r="B45" t="s">
        <v>40</v>
      </c>
    </row>
    <row r="46" spans="1:2" x14ac:dyDescent="0.25">
      <c r="A46">
        <v>1200</v>
      </c>
      <c r="B46" t="s">
        <v>82</v>
      </c>
    </row>
    <row r="47" spans="1:2" x14ac:dyDescent="0.25">
      <c r="A47">
        <v>1400</v>
      </c>
      <c r="B47" t="s">
        <v>41</v>
      </c>
    </row>
    <row r="48" spans="1:2" x14ac:dyDescent="0.25">
      <c r="A48">
        <v>2800</v>
      </c>
      <c r="B48" t="s">
        <v>94</v>
      </c>
    </row>
    <row r="50" spans="1:1" x14ac:dyDescent="0.25">
      <c r="A50" s="24" t="s">
        <v>33</v>
      </c>
    </row>
    <row r="51" spans="1:1" x14ac:dyDescent="0.25">
      <c r="A51" t="s">
        <v>34</v>
      </c>
    </row>
    <row r="52" spans="1:1" x14ac:dyDescent="0.25">
      <c r="A52" t="s">
        <v>47</v>
      </c>
    </row>
    <row r="53" spans="1:1" x14ac:dyDescent="0.25">
      <c r="A53" t="s">
        <v>48</v>
      </c>
    </row>
    <row r="54" spans="1:1" x14ac:dyDescent="0.25">
      <c r="A54" t="s">
        <v>49</v>
      </c>
    </row>
    <row r="56" spans="1:1" x14ac:dyDescent="0.25">
      <c r="A56" t="s">
        <v>50</v>
      </c>
    </row>
    <row r="57" spans="1:1" x14ac:dyDescent="0.25">
      <c r="A57" t="s">
        <v>35</v>
      </c>
    </row>
    <row r="58" spans="1:1" x14ac:dyDescent="0.25">
      <c r="A58" t="s">
        <v>51</v>
      </c>
    </row>
    <row r="59" spans="1:1" x14ac:dyDescent="0.25">
      <c r="A59" t="s">
        <v>52</v>
      </c>
    </row>
    <row r="60" spans="1:1" x14ac:dyDescent="0.25">
      <c r="A60" t="s">
        <v>53</v>
      </c>
    </row>
    <row r="61" spans="1:1" x14ac:dyDescent="0.25">
      <c r="A61" t="s">
        <v>95</v>
      </c>
    </row>
    <row r="63" spans="1:1" x14ac:dyDescent="0.25">
      <c r="A63" t="s">
        <v>68</v>
      </c>
    </row>
    <row r="64" spans="1:1" x14ac:dyDescent="0.25">
      <c r="A64" t="s">
        <v>54</v>
      </c>
    </row>
    <row r="65" spans="1:4" x14ac:dyDescent="0.25">
      <c r="A65" t="s">
        <v>55</v>
      </c>
      <c r="D65" t="s">
        <v>76</v>
      </c>
    </row>
    <row r="66" spans="1:4" x14ac:dyDescent="0.25">
      <c r="A66" t="s">
        <v>56</v>
      </c>
      <c r="D66" t="s">
        <v>77</v>
      </c>
    </row>
    <row r="67" spans="1:4" x14ac:dyDescent="0.25">
      <c r="A67" t="s">
        <v>57</v>
      </c>
      <c r="D67" t="s">
        <v>78</v>
      </c>
    </row>
    <row r="68" spans="1:4" x14ac:dyDescent="0.25">
      <c r="A68" t="s">
        <v>58</v>
      </c>
      <c r="D68" t="s">
        <v>79</v>
      </c>
    </row>
    <row r="69" spans="1:4" x14ac:dyDescent="0.25">
      <c r="A69" t="s">
        <v>59</v>
      </c>
    </row>
    <row r="71" spans="1:4" x14ac:dyDescent="0.25">
      <c r="A71" t="s">
        <v>60</v>
      </c>
    </row>
    <row r="72" spans="1:4" x14ac:dyDescent="0.25">
      <c r="A72" t="s">
        <v>61</v>
      </c>
    </row>
    <row r="73" spans="1:4" x14ac:dyDescent="0.25">
      <c r="A73" t="s">
        <v>66</v>
      </c>
    </row>
    <row r="74" spans="1:4" x14ac:dyDescent="0.25">
      <c r="A74" t="s">
        <v>67</v>
      </c>
    </row>
    <row r="76" spans="1:4" x14ac:dyDescent="0.25">
      <c r="A76" t="s">
        <v>62</v>
      </c>
    </row>
    <row r="77" spans="1:4" x14ac:dyDescent="0.25">
      <c r="A77" t="s">
        <v>63</v>
      </c>
    </row>
    <row r="78" spans="1:4" x14ac:dyDescent="0.25">
      <c r="A78" t="s">
        <v>64</v>
      </c>
    </row>
    <row r="79" spans="1:4" x14ac:dyDescent="0.25">
      <c r="A79" t="s">
        <v>65</v>
      </c>
    </row>
  </sheetData>
  <mergeCells count="3">
    <mergeCell ref="B5:E5"/>
    <mergeCell ref="B6:E6"/>
    <mergeCell ref="F9:J9"/>
  </mergeCells>
  <conditionalFormatting sqref="F9:J9">
    <cfRule type="expression" dxfId="1" priority="1">
      <formula>$L$21&lt;5</formula>
    </cfRule>
  </conditionalFormatting>
  <dataValidations count="3">
    <dataValidation type="list" allowBlank="1" showInputMessage="1" showErrorMessage="1" sqref="B9">
      <formula1>$O$1:$O$8</formula1>
    </dataValidation>
    <dataValidation type="list" allowBlank="1" showInputMessage="1" showErrorMessage="1" sqref="F8">
      <formula1>$O$17:$O$19</formula1>
    </dataValidation>
    <dataValidation type="list" allowBlank="1" showInputMessage="1" showErrorMessage="1" sqref="B10">
      <formula1>$O$10:$O$23</formula1>
    </dataValidation>
  </dataValidation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9"/>
  <sheetViews>
    <sheetView tabSelected="1" zoomScale="90" zoomScaleNormal="90" workbookViewId="0">
      <selection activeCell="G20" sqref="G20"/>
    </sheetView>
  </sheetViews>
  <sheetFormatPr defaultRowHeight="15" x14ac:dyDescent="0.25"/>
  <cols>
    <col min="2" max="2" width="18.5703125" bestFit="1" customWidth="1"/>
    <col min="3" max="3" width="6.85546875" customWidth="1"/>
    <col min="4" max="4" width="19.85546875" bestFit="1" customWidth="1"/>
    <col min="5" max="5" width="11.140625" customWidth="1"/>
    <col min="7" max="7" width="11.7109375" bestFit="1" customWidth="1"/>
    <col min="8" max="8" width="8.7109375" hidden="1" customWidth="1"/>
    <col min="9" max="9" width="10.42578125" bestFit="1" customWidth="1"/>
    <col min="11" max="17" width="8.7109375" hidden="1" customWidth="1"/>
  </cols>
  <sheetData>
    <row r="1" spans="1:17" ht="28.5" x14ac:dyDescent="0.65">
      <c r="A1" s="21" t="str">
        <f>'Short w text'!A1</f>
        <v>FIS Points Calculator, v161014</v>
      </c>
      <c r="O1" t="s">
        <v>0</v>
      </c>
      <c r="P1">
        <v>800</v>
      </c>
      <c r="Q1">
        <v>176</v>
      </c>
    </row>
    <row r="2" spans="1:17" ht="14.45" x14ac:dyDescent="0.35">
      <c r="O2" t="s">
        <v>1</v>
      </c>
      <c r="P2">
        <v>800</v>
      </c>
      <c r="Q2">
        <v>264</v>
      </c>
    </row>
    <row r="3" spans="1:17" ht="14.45" hidden="1" x14ac:dyDescent="0.35">
      <c r="O3" t="s">
        <v>2</v>
      </c>
      <c r="P3">
        <v>1200</v>
      </c>
      <c r="Q3">
        <v>264</v>
      </c>
    </row>
    <row r="4" spans="1:17" ht="14.45" x14ac:dyDescent="0.35">
      <c r="K4">
        <v>1</v>
      </c>
      <c r="L4" t="e">
        <f>IF(K10=1,IF(L7&gt;L10,L7,L10))</f>
        <v>#N/A</v>
      </c>
      <c r="O4" t="s">
        <v>3</v>
      </c>
      <c r="P4">
        <v>1200</v>
      </c>
      <c r="Q4">
        <v>264</v>
      </c>
    </row>
    <row r="5" spans="1:17" ht="14.45" x14ac:dyDescent="0.35">
      <c r="A5" s="1" t="s">
        <v>13</v>
      </c>
      <c r="B5" s="54">
        <f>'Short w text'!B5:E5</f>
        <v>0</v>
      </c>
      <c r="C5" s="54"/>
      <c r="D5" s="54"/>
      <c r="E5" s="54"/>
      <c r="K5">
        <v>2</v>
      </c>
      <c r="L5" t="e">
        <f>IF(K10=2,IF(L7&lt;L10,L7,L10))</f>
        <v>#N/A</v>
      </c>
      <c r="O5" t="s">
        <v>4</v>
      </c>
      <c r="P5">
        <v>1400</v>
      </c>
      <c r="Q5">
        <v>308</v>
      </c>
    </row>
    <row r="6" spans="1:17" ht="14.45" x14ac:dyDescent="0.35">
      <c r="A6" s="1" t="s">
        <v>14</v>
      </c>
      <c r="B6" s="55">
        <f>'Short w text'!B6:E6</f>
        <v>0</v>
      </c>
      <c r="C6" s="55"/>
      <c r="D6" s="55"/>
      <c r="E6" s="55"/>
      <c r="K6">
        <v>3</v>
      </c>
      <c r="L6" t="e">
        <f>IF(K10=3,L10,0)</f>
        <v>#N/A</v>
      </c>
      <c r="O6" t="s">
        <v>5</v>
      </c>
      <c r="P6">
        <v>1400</v>
      </c>
      <c r="Q6">
        <v>308</v>
      </c>
    </row>
    <row r="7" spans="1:17" ht="14.45" x14ac:dyDescent="0.35">
      <c r="A7" s="1"/>
      <c r="B7" s="43"/>
      <c r="C7" s="43"/>
      <c r="D7" s="43"/>
      <c r="E7" s="43"/>
      <c r="L7" s="7">
        <f>M7/3.75</f>
        <v>0</v>
      </c>
      <c r="M7">
        <f>SUMIF(M15:M19,"&lt;=3",L15:L19)</f>
        <v>0</v>
      </c>
    </row>
    <row r="8" spans="1:17" ht="14.45" x14ac:dyDescent="0.35">
      <c r="A8" s="1"/>
      <c r="F8" s="4"/>
      <c r="K8" t="s">
        <v>30</v>
      </c>
      <c r="L8" t="s">
        <v>31</v>
      </c>
      <c r="O8" t="s">
        <v>18</v>
      </c>
      <c r="P8">
        <v>1</v>
      </c>
      <c r="Q8">
        <v>15</v>
      </c>
    </row>
    <row r="9" spans="1:17" ht="14.45" x14ac:dyDescent="0.35">
      <c r="A9" s="1" t="s">
        <v>11</v>
      </c>
      <c r="B9" s="44">
        <f>'Short w text'!B9</f>
        <v>0</v>
      </c>
      <c r="C9" s="6" t="e">
        <f>'Short w text'!C9</f>
        <v>#N/A</v>
      </c>
      <c r="D9" s="10" t="s">
        <v>80</v>
      </c>
      <c r="E9" s="39" t="e">
        <f>'Short w text'!E9</f>
        <v>#N/A</v>
      </c>
      <c r="F9" s="53" t="str">
        <f>IF(L21&lt;5,"Competition not valid for FIS points, at least 5 competitors","Competition valid for FIS points")</f>
        <v>Competition valid for FIS points</v>
      </c>
      <c r="G9" s="53"/>
      <c r="H9" s="53"/>
      <c r="I9" s="53"/>
      <c r="J9" s="53"/>
      <c r="L9" t="e">
        <f>VLOOKUP(B9,O1:Q6,3,FALSE)</f>
        <v>#N/A</v>
      </c>
      <c r="O9" t="s">
        <v>19</v>
      </c>
      <c r="P9">
        <v>1</v>
      </c>
      <c r="Q9">
        <v>15</v>
      </c>
    </row>
    <row r="10" spans="1:17" ht="14.45" x14ac:dyDescent="0.35">
      <c r="A10" s="1" t="s">
        <v>17</v>
      </c>
      <c r="B10" s="44">
        <f>'Short w text'!B10</f>
        <v>0</v>
      </c>
      <c r="D10" s="10" t="s">
        <v>81</v>
      </c>
      <c r="E10" s="40" t="e">
        <f>'Short w text'!E10</f>
        <v>#N/A</v>
      </c>
      <c r="K10" t="e">
        <f>VLOOKUP($B10,$O8:$Q22,2,FALSE)</f>
        <v>#N/A</v>
      </c>
      <c r="L10" t="e">
        <f>VLOOKUP($B10,$O8:$Q22,3,FALSE)</f>
        <v>#N/A</v>
      </c>
      <c r="O10" t="s">
        <v>20</v>
      </c>
      <c r="P10">
        <v>1</v>
      </c>
      <c r="Q10">
        <v>25</v>
      </c>
    </row>
    <row r="11" spans="1:17" ht="14.45" hidden="1" x14ac:dyDescent="0.35">
      <c r="B11" s="5"/>
      <c r="O11" t="s">
        <v>21</v>
      </c>
      <c r="P11">
        <v>1</v>
      </c>
      <c r="Q11">
        <v>35</v>
      </c>
    </row>
    <row r="12" spans="1:17" ht="14.45" hidden="1" x14ac:dyDescent="0.35">
      <c r="K12" t="s">
        <v>29</v>
      </c>
      <c r="L12">
        <f>COUNTIF(F15:F19,"")</f>
        <v>0</v>
      </c>
      <c r="O12" t="s">
        <v>22</v>
      </c>
      <c r="P12">
        <v>1</v>
      </c>
      <c r="Q12">
        <v>35</v>
      </c>
    </row>
    <row r="13" spans="1:17" ht="14.45" x14ac:dyDescent="0.35">
      <c r="O13" t="s">
        <v>23</v>
      </c>
      <c r="P13">
        <v>1</v>
      </c>
      <c r="Q13">
        <v>35</v>
      </c>
    </row>
    <row r="14" spans="1:17" ht="14.45" x14ac:dyDescent="0.35">
      <c r="A14" s="1" t="s">
        <v>7</v>
      </c>
      <c r="B14" s="1" t="s">
        <v>16</v>
      </c>
      <c r="D14" s="1" t="s">
        <v>8</v>
      </c>
      <c r="E14" s="1" t="s">
        <v>9</v>
      </c>
      <c r="F14" s="1" t="s">
        <v>36</v>
      </c>
      <c r="G14" s="1" t="s">
        <v>75</v>
      </c>
      <c r="H14" s="2" t="s">
        <v>6</v>
      </c>
      <c r="I14" s="1" t="s">
        <v>15</v>
      </c>
      <c r="J14" s="1" t="s">
        <v>10</v>
      </c>
      <c r="O14" t="s">
        <v>24</v>
      </c>
      <c r="P14">
        <v>2</v>
      </c>
      <c r="Q14">
        <v>25</v>
      </c>
    </row>
    <row r="15" spans="1:17" ht="14.45" x14ac:dyDescent="0.35">
      <c r="A15" s="3">
        <v>1</v>
      </c>
      <c r="B15" s="45">
        <f>'Short w text'!B15</f>
        <v>0</v>
      </c>
      <c r="C15" s="4"/>
      <c r="D15" s="45">
        <f>'Short w text'!D15</f>
        <v>0</v>
      </c>
      <c r="E15" s="45">
        <f>'Short w text'!E15</f>
        <v>0</v>
      </c>
      <c r="F15" s="45">
        <f>'Short w text'!F15</f>
        <v>0</v>
      </c>
      <c r="G15" s="46">
        <f>'Short w text'!G15</f>
        <v>0</v>
      </c>
      <c r="H15" s="29">
        <f>G15*86400</f>
        <v>0</v>
      </c>
      <c r="I15" s="30">
        <f>'Short w text'!I15</f>
        <v>0</v>
      </c>
      <c r="J15" s="30" t="str">
        <f>'Short w text'!J15</f>
        <v/>
      </c>
      <c r="K15" s="8" t="e">
        <f>IF(F15&gt;$L$9,$L$9,IF($L$12&gt;=3,IF(F15="",$L$9),F15))</f>
        <v>#N/A</v>
      </c>
      <c r="L15" s="8" t="e">
        <f>IF(K15&gt;0,K15,"")</f>
        <v>#N/A</v>
      </c>
      <c r="M15" s="4" t="e">
        <f>IF(L15&gt;0,RANK(K15,L$15:L$19,1),5)</f>
        <v>#N/A</v>
      </c>
      <c r="O15" t="s">
        <v>25</v>
      </c>
      <c r="P15">
        <v>2</v>
      </c>
      <c r="Q15">
        <v>35</v>
      </c>
    </row>
    <row r="16" spans="1:17" ht="14.45" x14ac:dyDescent="0.35">
      <c r="A16" s="3">
        <v>2</v>
      </c>
      <c r="B16" s="45">
        <f>'Short w text'!B16</f>
        <v>0</v>
      </c>
      <c r="C16" s="4"/>
      <c r="D16" s="45">
        <f>'Short w text'!D16</f>
        <v>0</v>
      </c>
      <c r="E16" s="45">
        <f>'Short w text'!E16</f>
        <v>0</v>
      </c>
      <c r="F16" s="45">
        <f>'Short w text'!F16</f>
        <v>0</v>
      </c>
      <c r="G16" s="46">
        <f>'Short w text'!G16</f>
        <v>0</v>
      </c>
      <c r="H16" s="32">
        <f t="shared" ref="H16:H24" si="0">G16*86400</f>
        <v>0</v>
      </c>
      <c r="I16" s="30">
        <f>'Short w text'!I16</f>
        <v>0</v>
      </c>
      <c r="J16" s="30" t="str">
        <f>'Short w text'!J16</f>
        <v/>
      </c>
      <c r="K16" s="8" t="e">
        <f>IF(F16&gt;$L$9,$L$9,IF($L$12&gt;=3,IF(F16="",$L$9),F16))</f>
        <v>#N/A</v>
      </c>
      <c r="L16" s="8" t="e">
        <f t="shared" ref="L16:L19" si="1">IF(K16&gt;0,K16,"")</f>
        <v>#N/A</v>
      </c>
      <c r="M16" s="4" t="e">
        <f t="shared" ref="M16:M19" si="2">IF(L16&gt;0,RANK(K16,L$15:L$19,1),5)</f>
        <v>#N/A</v>
      </c>
      <c r="O16" t="s">
        <v>26</v>
      </c>
      <c r="P16">
        <v>3</v>
      </c>
      <c r="Q16">
        <v>0</v>
      </c>
    </row>
    <row r="17" spans="1:17" ht="14.45" x14ac:dyDescent="0.35">
      <c r="A17" s="3">
        <v>3</v>
      </c>
      <c r="B17" s="45">
        <f>'Short w text'!B17</f>
        <v>0</v>
      </c>
      <c r="C17" s="4"/>
      <c r="D17" s="45">
        <f>'Short w text'!D17</f>
        <v>0</v>
      </c>
      <c r="E17" s="45">
        <f>'Short w text'!E17</f>
        <v>0</v>
      </c>
      <c r="F17" s="45">
        <f>'Short w text'!F17</f>
        <v>0</v>
      </c>
      <c r="G17" s="46">
        <f>'Short w text'!G17</f>
        <v>0</v>
      </c>
      <c r="H17" s="32">
        <f t="shared" si="0"/>
        <v>0</v>
      </c>
      <c r="I17" s="30">
        <f>'Short w text'!I17</f>
        <v>0</v>
      </c>
      <c r="J17" s="30" t="str">
        <f>'Short w text'!J17</f>
        <v/>
      </c>
      <c r="K17" s="8" t="e">
        <f>IF(F17&gt;$L$9,$L$9,IF($L$12&gt;=3,IF(F17="",$L$9),F17))</f>
        <v>#N/A</v>
      </c>
      <c r="L17" s="8" t="e">
        <f t="shared" si="1"/>
        <v>#N/A</v>
      </c>
      <c r="M17" s="4" t="e">
        <f t="shared" si="2"/>
        <v>#N/A</v>
      </c>
      <c r="O17" t="s">
        <v>27</v>
      </c>
      <c r="P17">
        <v>3</v>
      </c>
      <c r="Q17">
        <v>0</v>
      </c>
    </row>
    <row r="18" spans="1:17" ht="14.45" x14ac:dyDescent="0.35">
      <c r="A18" s="3">
        <v>4</v>
      </c>
      <c r="B18" s="45">
        <f>'Short w text'!B18</f>
        <v>0</v>
      </c>
      <c r="C18" s="4"/>
      <c r="D18" s="45">
        <f>'Short w text'!D18</f>
        <v>0</v>
      </c>
      <c r="E18" s="45">
        <f>'Short w text'!E18</f>
        <v>0</v>
      </c>
      <c r="F18" s="45">
        <f>'Short w text'!F18</f>
        <v>0</v>
      </c>
      <c r="G18" s="46">
        <f>'Short w text'!G18</f>
        <v>0</v>
      </c>
      <c r="H18" s="32">
        <f t="shared" si="0"/>
        <v>0</v>
      </c>
      <c r="I18" s="30">
        <f>'Short w text'!I18</f>
        <v>0</v>
      </c>
      <c r="J18" s="30" t="str">
        <f>'Short w text'!J18</f>
        <v/>
      </c>
      <c r="K18" s="8" t="e">
        <f>IF(F18&gt;$L$9,$L$9,IF($L$12&gt;=3,IF(F18="",$L$9),F18))</f>
        <v>#N/A</v>
      </c>
      <c r="L18" s="8" t="e">
        <f t="shared" si="1"/>
        <v>#N/A</v>
      </c>
      <c r="M18" s="4" t="e">
        <f t="shared" si="2"/>
        <v>#N/A</v>
      </c>
      <c r="O18" t="s">
        <v>28</v>
      </c>
      <c r="P18">
        <v>3</v>
      </c>
      <c r="Q18">
        <v>0</v>
      </c>
    </row>
    <row r="19" spans="1:17" ht="14.45" x14ac:dyDescent="0.35">
      <c r="A19" s="3">
        <v>5</v>
      </c>
      <c r="B19" s="45">
        <f>'Short w text'!B19</f>
        <v>0</v>
      </c>
      <c r="C19" s="4"/>
      <c r="D19" s="45">
        <f>'Short w text'!D19</f>
        <v>0</v>
      </c>
      <c r="E19" s="45">
        <f>'Short w text'!E19</f>
        <v>0</v>
      </c>
      <c r="F19" s="45">
        <f>'Short w text'!F19</f>
        <v>0</v>
      </c>
      <c r="G19" s="46">
        <f>'Short w text'!G19</f>
        <v>0</v>
      </c>
      <c r="H19" s="32">
        <f t="shared" si="0"/>
        <v>0</v>
      </c>
      <c r="I19" s="30" t="str">
        <f>'Short w text'!I19</f>
        <v/>
      </c>
      <c r="J19" s="30" t="str">
        <f>'Short w text'!J19</f>
        <v/>
      </c>
      <c r="K19" s="8" t="e">
        <f>IF(F19&gt;$L$9,$L$9,IF($L$12&gt;=3,IF(F19="",$L$9),F19))</f>
        <v>#N/A</v>
      </c>
      <c r="L19" s="8" t="e">
        <f t="shared" si="1"/>
        <v>#N/A</v>
      </c>
      <c r="M19" s="4" t="e">
        <f t="shared" si="2"/>
        <v>#N/A</v>
      </c>
      <c r="O19" t="s">
        <v>71</v>
      </c>
      <c r="P19">
        <v>1</v>
      </c>
      <c r="Q19">
        <v>15</v>
      </c>
    </row>
    <row r="20" spans="1:17" ht="14.45" x14ac:dyDescent="0.35">
      <c r="A20" s="3">
        <v>6</v>
      </c>
      <c r="B20" s="14"/>
      <c r="D20" s="18"/>
      <c r="E20" s="19"/>
      <c r="F20" s="9"/>
      <c r="G20" s="49"/>
      <c r="H20" s="32">
        <f t="shared" si="0"/>
        <v>0</v>
      </c>
      <c r="I20" s="33" t="str">
        <f t="shared" ref="I20:I24" si="3">IF(H20&gt;0,((H20/H$15)-1)*C$9,"")</f>
        <v/>
      </c>
      <c r="J20" s="34" t="str">
        <f t="shared" ref="J20:J24" si="4">IF(H20&gt;0,I20+E$9,"")</f>
        <v/>
      </c>
      <c r="O20" t="s">
        <v>72</v>
      </c>
      <c r="P20">
        <v>1</v>
      </c>
      <c r="Q20">
        <v>35</v>
      </c>
    </row>
    <row r="21" spans="1:17" ht="14.45" x14ac:dyDescent="0.35">
      <c r="A21" s="3">
        <v>7</v>
      </c>
      <c r="B21" s="14"/>
      <c r="D21" s="18"/>
      <c r="E21" s="19"/>
      <c r="F21" s="9"/>
      <c r="G21" s="49"/>
      <c r="H21" s="32">
        <f t="shared" si="0"/>
        <v>0</v>
      </c>
      <c r="I21" s="33" t="str">
        <f t="shared" si="3"/>
        <v/>
      </c>
      <c r="J21" s="34" t="str">
        <f t="shared" si="4"/>
        <v/>
      </c>
      <c r="L21" s="4">
        <f>COUNT(B15,B16,B17,B18,B19)</f>
        <v>5</v>
      </c>
      <c r="O21" t="s">
        <v>73</v>
      </c>
      <c r="P21">
        <v>1</v>
      </c>
      <c r="Q21">
        <v>50</v>
      </c>
    </row>
    <row r="22" spans="1:17" ht="14.45" x14ac:dyDescent="0.35">
      <c r="A22" s="3">
        <v>8</v>
      </c>
      <c r="B22" s="14"/>
      <c r="D22" s="18"/>
      <c r="E22" s="17"/>
      <c r="F22" s="9"/>
      <c r="G22" s="49"/>
      <c r="H22" s="32">
        <f t="shared" si="0"/>
        <v>0</v>
      </c>
      <c r="I22" s="33" t="str">
        <f t="shared" si="3"/>
        <v/>
      </c>
      <c r="J22" s="34" t="str">
        <f t="shared" si="4"/>
        <v/>
      </c>
      <c r="L22" s="41"/>
      <c r="O22" t="s">
        <v>74</v>
      </c>
      <c r="P22">
        <v>1</v>
      </c>
      <c r="Q22">
        <v>60</v>
      </c>
    </row>
    <row r="23" spans="1:17" ht="14.45" x14ac:dyDescent="0.35">
      <c r="A23" s="3">
        <v>9</v>
      </c>
      <c r="B23" s="14"/>
      <c r="D23" s="18"/>
      <c r="E23" s="17"/>
      <c r="F23" s="9"/>
      <c r="G23" s="49"/>
      <c r="H23" s="32">
        <f t="shared" si="0"/>
        <v>0</v>
      </c>
      <c r="I23" s="33" t="str">
        <f t="shared" si="3"/>
        <v/>
      </c>
      <c r="J23" s="34" t="str">
        <f t="shared" si="4"/>
        <v/>
      </c>
      <c r="L23" s="42"/>
    </row>
    <row r="24" spans="1:17" ht="14.45" x14ac:dyDescent="0.35">
      <c r="A24" s="3">
        <v>10</v>
      </c>
      <c r="B24" s="14"/>
      <c r="D24" s="20"/>
      <c r="E24" s="17"/>
      <c r="F24" s="9"/>
      <c r="G24" s="50"/>
      <c r="H24" s="35">
        <f t="shared" si="0"/>
        <v>0</v>
      </c>
      <c r="I24" s="36" t="str">
        <f t="shared" si="3"/>
        <v/>
      </c>
      <c r="J24" s="37" t="str">
        <f t="shared" si="4"/>
        <v/>
      </c>
    </row>
    <row r="25" spans="1:17" ht="14.45" x14ac:dyDescent="0.35">
      <c r="A25" s="3">
        <v>11</v>
      </c>
      <c r="B25" s="14"/>
      <c r="D25" s="20"/>
      <c r="E25" s="17"/>
      <c r="F25" s="9"/>
      <c r="G25" s="50"/>
      <c r="H25" s="35">
        <f t="shared" ref="H25:H88" si="5">G25*86400</f>
        <v>0</v>
      </c>
      <c r="I25" s="36" t="str">
        <f t="shared" ref="I25:I88" si="6">IF(H25&gt;0,((H25/H$15)-1)*C$9,"")</f>
        <v/>
      </c>
      <c r="J25" s="37" t="str">
        <f t="shared" ref="J25:J88" si="7">IF(H25&gt;0,I25+E$9,"")</f>
        <v/>
      </c>
    </row>
    <row r="26" spans="1:17" ht="14.45" x14ac:dyDescent="0.35">
      <c r="A26" s="3">
        <v>12</v>
      </c>
      <c r="B26" s="14"/>
      <c r="D26" s="20"/>
      <c r="E26" s="17"/>
      <c r="F26" s="9"/>
      <c r="G26" s="50"/>
      <c r="H26" s="35">
        <f t="shared" si="5"/>
        <v>0</v>
      </c>
      <c r="I26" s="36" t="str">
        <f t="shared" si="6"/>
        <v/>
      </c>
      <c r="J26" s="37" t="str">
        <f t="shared" si="7"/>
        <v/>
      </c>
    </row>
    <row r="27" spans="1:17" ht="14.45" x14ac:dyDescent="0.35">
      <c r="A27" s="3">
        <v>13</v>
      </c>
      <c r="B27" s="14"/>
      <c r="D27" s="20"/>
      <c r="E27" s="17"/>
      <c r="F27" s="9"/>
      <c r="G27" s="50"/>
      <c r="H27" s="35">
        <f t="shared" si="5"/>
        <v>0</v>
      </c>
      <c r="I27" s="36" t="str">
        <f t="shared" si="6"/>
        <v/>
      </c>
      <c r="J27" s="37" t="str">
        <f t="shared" si="7"/>
        <v/>
      </c>
    </row>
    <row r="28" spans="1:17" ht="14.45" x14ac:dyDescent="0.35">
      <c r="A28" s="3">
        <v>14</v>
      </c>
      <c r="B28" s="14"/>
      <c r="D28" s="20"/>
      <c r="E28" s="17"/>
      <c r="F28" s="9"/>
      <c r="G28" s="50"/>
      <c r="H28" s="35">
        <f t="shared" si="5"/>
        <v>0</v>
      </c>
      <c r="I28" s="36" t="str">
        <f t="shared" si="6"/>
        <v/>
      </c>
      <c r="J28" s="37" t="str">
        <f t="shared" si="7"/>
        <v/>
      </c>
    </row>
    <row r="29" spans="1:17" ht="14.45" x14ac:dyDescent="0.35">
      <c r="A29" s="3">
        <v>15</v>
      </c>
      <c r="B29" s="14"/>
      <c r="D29" s="20"/>
      <c r="E29" s="17"/>
      <c r="F29" s="9"/>
      <c r="G29" s="50"/>
      <c r="H29" s="35">
        <f t="shared" si="5"/>
        <v>0</v>
      </c>
      <c r="I29" s="36" t="str">
        <f t="shared" si="6"/>
        <v/>
      </c>
      <c r="J29" s="37" t="str">
        <f t="shared" si="7"/>
        <v/>
      </c>
    </row>
    <row r="30" spans="1:17" ht="14.45" x14ac:dyDescent="0.35">
      <c r="A30" s="3">
        <v>16</v>
      </c>
      <c r="B30" s="14"/>
      <c r="D30" s="20"/>
      <c r="E30" s="17"/>
      <c r="F30" s="9"/>
      <c r="G30" s="50"/>
      <c r="H30" s="35">
        <f t="shared" si="5"/>
        <v>0</v>
      </c>
      <c r="I30" s="36" t="str">
        <f t="shared" si="6"/>
        <v/>
      </c>
      <c r="J30" s="37" t="str">
        <f t="shared" si="7"/>
        <v/>
      </c>
    </row>
    <row r="31" spans="1:17" x14ac:dyDescent="0.25">
      <c r="A31" s="3">
        <v>17</v>
      </c>
      <c r="B31" s="14"/>
      <c r="D31" s="20"/>
      <c r="E31" s="17"/>
      <c r="F31" s="9"/>
      <c r="G31" s="50"/>
      <c r="H31" s="35">
        <f t="shared" si="5"/>
        <v>0</v>
      </c>
      <c r="I31" s="36" t="str">
        <f t="shared" si="6"/>
        <v/>
      </c>
      <c r="J31" s="37" t="str">
        <f t="shared" si="7"/>
        <v/>
      </c>
    </row>
    <row r="32" spans="1:17" x14ac:dyDescent="0.25">
      <c r="A32" s="3">
        <v>18</v>
      </c>
      <c r="B32" s="14"/>
      <c r="D32" s="20"/>
      <c r="E32" s="17"/>
      <c r="F32" s="9"/>
      <c r="G32" s="50"/>
      <c r="H32" s="35">
        <f t="shared" si="5"/>
        <v>0</v>
      </c>
      <c r="I32" s="36" t="str">
        <f t="shared" si="6"/>
        <v/>
      </c>
      <c r="J32" s="37" t="str">
        <f t="shared" si="7"/>
        <v/>
      </c>
    </row>
    <row r="33" spans="1:10" x14ac:dyDescent="0.25">
      <c r="A33" s="3">
        <v>19</v>
      </c>
      <c r="B33" s="14"/>
      <c r="D33" s="20"/>
      <c r="E33" s="17"/>
      <c r="F33" s="9"/>
      <c r="G33" s="50"/>
      <c r="H33" s="35">
        <f t="shared" si="5"/>
        <v>0</v>
      </c>
      <c r="I33" s="36" t="str">
        <f t="shared" si="6"/>
        <v/>
      </c>
      <c r="J33" s="37" t="str">
        <f t="shared" si="7"/>
        <v/>
      </c>
    </row>
    <row r="34" spans="1:10" x14ac:dyDescent="0.25">
      <c r="A34" s="3">
        <v>20</v>
      </c>
      <c r="B34" s="14"/>
      <c r="D34" s="20"/>
      <c r="E34" s="17"/>
      <c r="F34" s="9"/>
      <c r="G34" s="50"/>
      <c r="H34" s="35">
        <f t="shared" si="5"/>
        <v>0</v>
      </c>
      <c r="I34" s="36" t="str">
        <f t="shared" si="6"/>
        <v/>
      </c>
      <c r="J34" s="37" t="str">
        <f t="shared" si="7"/>
        <v/>
      </c>
    </row>
    <row r="35" spans="1:10" x14ac:dyDescent="0.25">
      <c r="A35" s="3">
        <v>21</v>
      </c>
      <c r="B35" s="14"/>
      <c r="D35" s="20"/>
      <c r="E35" s="17"/>
      <c r="F35" s="9"/>
      <c r="G35" s="50"/>
      <c r="H35" s="35">
        <f t="shared" si="5"/>
        <v>0</v>
      </c>
      <c r="I35" s="36" t="str">
        <f t="shared" si="6"/>
        <v/>
      </c>
      <c r="J35" s="37" t="str">
        <f t="shared" si="7"/>
        <v/>
      </c>
    </row>
    <row r="36" spans="1:10" x14ac:dyDescent="0.25">
      <c r="A36" s="3">
        <v>22</v>
      </c>
      <c r="B36" s="14"/>
      <c r="D36" s="20"/>
      <c r="E36" s="17"/>
      <c r="F36" s="9"/>
      <c r="G36" s="50"/>
      <c r="H36" s="35">
        <f t="shared" si="5"/>
        <v>0</v>
      </c>
      <c r="I36" s="36" t="str">
        <f t="shared" si="6"/>
        <v/>
      </c>
      <c r="J36" s="37" t="str">
        <f t="shared" si="7"/>
        <v/>
      </c>
    </row>
    <row r="37" spans="1:10" x14ac:dyDescent="0.25">
      <c r="A37" s="3">
        <v>23</v>
      </c>
      <c r="B37" s="14"/>
      <c r="D37" s="20"/>
      <c r="E37" s="17"/>
      <c r="F37" s="9"/>
      <c r="G37" s="50"/>
      <c r="H37" s="35">
        <f t="shared" si="5"/>
        <v>0</v>
      </c>
      <c r="I37" s="36" t="str">
        <f t="shared" si="6"/>
        <v/>
      </c>
      <c r="J37" s="37" t="str">
        <f t="shared" si="7"/>
        <v/>
      </c>
    </row>
    <row r="38" spans="1:10" x14ac:dyDescent="0.25">
      <c r="A38" s="3">
        <v>24</v>
      </c>
      <c r="B38" s="14"/>
      <c r="D38" s="20"/>
      <c r="E38" s="17"/>
      <c r="F38" s="9"/>
      <c r="G38" s="50"/>
      <c r="H38" s="35">
        <f t="shared" si="5"/>
        <v>0</v>
      </c>
      <c r="I38" s="36" t="str">
        <f t="shared" si="6"/>
        <v/>
      </c>
      <c r="J38" s="37" t="str">
        <f t="shared" si="7"/>
        <v/>
      </c>
    </row>
    <row r="39" spans="1:10" x14ac:dyDescent="0.25">
      <c r="A39" s="3">
        <v>25</v>
      </c>
      <c r="B39" s="14"/>
      <c r="D39" s="20"/>
      <c r="E39" s="17"/>
      <c r="F39" s="9"/>
      <c r="G39" s="50"/>
      <c r="H39" s="35">
        <f t="shared" si="5"/>
        <v>0</v>
      </c>
      <c r="I39" s="36" t="str">
        <f t="shared" si="6"/>
        <v/>
      </c>
      <c r="J39" s="37" t="str">
        <f t="shared" si="7"/>
        <v/>
      </c>
    </row>
    <row r="40" spans="1:10" x14ac:dyDescent="0.25">
      <c r="A40" s="3">
        <v>26</v>
      </c>
      <c r="B40" s="14"/>
      <c r="D40" s="20"/>
      <c r="E40" s="17"/>
      <c r="F40" s="9"/>
      <c r="G40" s="50"/>
      <c r="H40" s="35">
        <f t="shared" si="5"/>
        <v>0</v>
      </c>
      <c r="I40" s="36" t="str">
        <f t="shared" si="6"/>
        <v/>
      </c>
      <c r="J40" s="37" t="str">
        <f t="shared" si="7"/>
        <v/>
      </c>
    </row>
    <row r="41" spans="1:10" x14ac:dyDescent="0.25">
      <c r="A41" s="3">
        <v>27</v>
      </c>
      <c r="B41" s="14"/>
      <c r="D41" s="20"/>
      <c r="E41" s="17"/>
      <c r="F41" s="9"/>
      <c r="G41" s="50"/>
      <c r="H41" s="35">
        <f t="shared" si="5"/>
        <v>0</v>
      </c>
      <c r="I41" s="36" t="str">
        <f t="shared" si="6"/>
        <v/>
      </c>
      <c r="J41" s="37" t="str">
        <f t="shared" si="7"/>
        <v/>
      </c>
    </row>
    <row r="42" spans="1:10" x14ac:dyDescent="0.25">
      <c r="A42" s="3">
        <v>28</v>
      </c>
      <c r="B42" s="14"/>
      <c r="D42" s="20"/>
      <c r="E42" s="17"/>
      <c r="F42" s="9"/>
      <c r="G42" s="50"/>
      <c r="H42" s="35">
        <f t="shared" si="5"/>
        <v>0</v>
      </c>
      <c r="I42" s="36" t="str">
        <f t="shared" si="6"/>
        <v/>
      </c>
      <c r="J42" s="37" t="str">
        <f t="shared" si="7"/>
        <v/>
      </c>
    </row>
    <row r="43" spans="1:10" x14ac:dyDescent="0.25">
      <c r="A43" s="3">
        <v>29</v>
      </c>
      <c r="B43" s="14"/>
      <c r="D43" s="20"/>
      <c r="E43" s="17"/>
      <c r="F43" s="9"/>
      <c r="G43" s="50"/>
      <c r="H43" s="35">
        <f t="shared" si="5"/>
        <v>0</v>
      </c>
      <c r="I43" s="36" t="str">
        <f t="shared" si="6"/>
        <v/>
      </c>
      <c r="J43" s="37" t="str">
        <f t="shared" si="7"/>
        <v/>
      </c>
    </row>
    <row r="44" spans="1:10" x14ac:dyDescent="0.25">
      <c r="A44" s="3">
        <v>30</v>
      </c>
      <c r="B44" s="14"/>
      <c r="D44" s="20"/>
      <c r="E44" s="17"/>
      <c r="F44" s="9"/>
      <c r="G44" s="50"/>
      <c r="H44" s="35">
        <f t="shared" si="5"/>
        <v>0</v>
      </c>
      <c r="I44" s="36" t="str">
        <f t="shared" si="6"/>
        <v/>
      </c>
      <c r="J44" s="37" t="str">
        <f t="shared" si="7"/>
        <v/>
      </c>
    </row>
    <row r="45" spans="1:10" x14ac:dyDescent="0.25">
      <c r="A45" s="3">
        <v>31</v>
      </c>
      <c r="B45" s="14"/>
      <c r="D45" s="20"/>
      <c r="E45" s="17"/>
      <c r="F45" s="9"/>
      <c r="G45" s="50"/>
      <c r="H45" s="35">
        <f t="shared" si="5"/>
        <v>0</v>
      </c>
      <c r="I45" s="36" t="str">
        <f t="shared" si="6"/>
        <v/>
      </c>
      <c r="J45" s="37" t="str">
        <f t="shared" si="7"/>
        <v/>
      </c>
    </row>
    <row r="46" spans="1:10" x14ac:dyDescent="0.25">
      <c r="A46" s="3">
        <v>32</v>
      </c>
      <c r="B46" s="14"/>
      <c r="D46" s="20"/>
      <c r="E46" s="17"/>
      <c r="F46" s="9"/>
      <c r="G46" s="50"/>
      <c r="H46" s="35">
        <f t="shared" si="5"/>
        <v>0</v>
      </c>
      <c r="I46" s="36" t="str">
        <f t="shared" si="6"/>
        <v/>
      </c>
      <c r="J46" s="37" t="str">
        <f t="shared" si="7"/>
        <v/>
      </c>
    </row>
    <row r="47" spans="1:10" x14ac:dyDescent="0.25">
      <c r="A47" s="3">
        <v>33</v>
      </c>
      <c r="B47" s="14"/>
      <c r="D47" s="20"/>
      <c r="E47" s="17"/>
      <c r="F47" s="9"/>
      <c r="G47" s="50"/>
      <c r="H47" s="35">
        <f t="shared" si="5"/>
        <v>0</v>
      </c>
      <c r="I47" s="36" t="str">
        <f t="shared" si="6"/>
        <v/>
      </c>
      <c r="J47" s="37" t="str">
        <f t="shared" si="7"/>
        <v/>
      </c>
    </row>
    <row r="48" spans="1:10" x14ac:dyDescent="0.25">
      <c r="A48" s="3">
        <v>34</v>
      </c>
      <c r="B48" s="14"/>
      <c r="D48" s="20"/>
      <c r="E48" s="17"/>
      <c r="F48" s="9"/>
      <c r="G48" s="50"/>
      <c r="H48" s="35">
        <f t="shared" si="5"/>
        <v>0</v>
      </c>
      <c r="I48" s="36" t="str">
        <f t="shared" si="6"/>
        <v/>
      </c>
      <c r="J48" s="37" t="str">
        <f t="shared" si="7"/>
        <v/>
      </c>
    </row>
    <row r="49" spans="1:10" x14ac:dyDescent="0.25">
      <c r="A49" s="3">
        <v>35</v>
      </c>
      <c r="B49" s="14"/>
      <c r="D49" s="20"/>
      <c r="E49" s="17"/>
      <c r="F49" s="9"/>
      <c r="G49" s="50"/>
      <c r="H49" s="35">
        <f t="shared" si="5"/>
        <v>0</v>
      </c>
      <c r="I49" s="36" t="str">
        <f t="shared" si="6"/>
        <v/>
      </c>
      <c r="J49" s="37" t="str">
        <f t="shared" si="7"/>
        <v/>
      </c>
    </row>
    <row r="50" spans="1:10" x14ac:dyDescent="0.25">
      <c r="A50" s="3">
        <v>36</v>
      </c>
      <c r="B50" s="14"/>
      <c r="D50" s="20"/>
      <c r="E50" s="17"/>
      <c r="F50" s="9"/>
      <c r="G50" s="50"/>
      <c r="H50" s="35">
        <f t="shared" si="5"/>
        <v>0</v>
      </c>
      <c r="I50" s="36" t="str">
        <f t="shared" si="6"/>
        <v/>
      </c>
      <c r="J50" s="37" t="str">
        <f t="shared" si="7"/>
        <v/>
      </c>
    </row>
    <row r="51" spans="1:10" x14ac:dyDescent="0.25">
      <c r="A51" s="3">
        <v>37</v>
      </c>
      <c r="B51" s="14"/>
      <c r="D51" s="20"/>
      <c r="E51" s="17"/>
      <c r="F51" s="9"/>
      <c r="G51" s="50"/>
      <c r="H51" s="35">
        <f t="shared" si="5"/>
        <v>0</v>
      </c>
      <c r="I51" s="36" t="str">
        <f t="shared" si="6"/>
        <v/>
      </c>
      <c r="J51" s="37" t="str">
        <f t="shared" si="7"/>
        <v/>
      </c>
    </row>
    <row r="52" spans="1:10" x14ac:dyDescent="0.25">
      <c r="A52" s="3">
        <v>38</v>
      </c>
      <c r="B52" s="14"/>
      <c r="D52" s="20"/>
      <c r="E52" s="17"/>
      <c r="F52" s="9"/>
      <c r="G52" s="50"/>
      <c r="H52" s="35">
        <f t="shared" si="5"/>
        <v>0</v>
      </c>
      <c r="I52" s="36" t="str">
        <f t="shared" si="6"/>
        <v/>
      </c>
      <c r="J52" s="37" t="str">
        <f t="shared" si="7"/>
        <v/>
      </c>
    </row>
    <row r="53" spans="1:10" x14ac:dyDescent="0.25">
      <c r="A53" s="3">
        <v>39</v>
      </c>
      <c r="B53" s="14"/>
      <c r="D53" s="20"/>
      <c r="E53" s="17"/>
      <c r="F53" s="9"/>
      <c r="G53" s="50"/>
      <c r="H53" s="35">
        <f t="shared" si="5"/>
        <v>0</v>
      </c>
      <c r="I53" s="36" t="str">
        <f t="shared" si="6"/>
        <v/>
      </c>
      <c r="J53" s="37" t="str">
        <f t="shared" si="7"/>
        <v/>
      </c>
    </row>
    <row r="54" spans="1:10" x14ac:dyDescent="0.25">
      <c r="A54" s="3">
        <v>40</v>
      </c>
      <c r="B54" s="14"/>
      <c r="D54" s="20"/>
      <c r="E54" s="17"/>
      <c r="F54" s="9"/>
      <c r="G54" s="50"/>
      <c r="H54" s="35">
        <f t="shared" si="5"/>
        <v>0</v>
      </c>
      <c r="I54" s="36" t="str">
        <f t="shared" si="6"/>
        <v/>
      </c>
      <c r="J54" s="37" t="str">
        <f t="shared" si="7"/>
        <v/>
      </c>
    </row>
    <row r="55" spans="1:10" x14ac:dyDescent="0.25">
      <c r="A55" s="3">
        <v>41</v>
      </c>
      <c r="B55" s="14"/>
      <c r="D55" s="20"/>
      <c r="E55" s="17"/>
      <c r="F55" s="9"/>
      <c r="G55" s="50"/>
      <c r="H55" s="35">
        <f t="shared" si="5"/>
        <v>0</v>
      </c>
      <c r="I55" s="36" t="str">
        <f t="shared" si="6"/>
        <v/>
      </c>
      <c r="J55" s="37" t="str">
        <f t="shared" si="7"/>
        <v/>
      </c>
    </row>
    <row r="56" spans="1:10" x14ac:dyDescent="0.25">
      <c r="A56" s="3">
        <v>42</v>
      </c>
      <c r="B56" s="14"/>
      <c r="D56" s="20"/>
      <c r="E56" s="17"/>
      <c r="F56" s="9"/>
      <c r="G56" s="50"/>
      <c r="H56" s="35">
        <f t="shared" si="5"/>
        <v>0</v>
      </c>
      <c r="I56" s="36" t="str">
        <f t="shared" si="6"/>
        <v/>
      </c>
      <c r="J56" s="37" t="str">
        <f t="shared" si="7"/>
        <v/>
      </c>
    </row>
    <row r="57" spans="1:10" x14ac:dyDescent="0.25">
      <c r="A57" s="3">
        <v>43</v>
      </c>
      <c r="B57" s="14"/>
      <c r="D57" s="20"/>
      <c r="E57" s="17"/>
      <c r="F57" s="9"/>
      <c r="G57" s="50"/>
      <c r="H57" s="35">
        <f t="shared" si="5"/>
        <v>0</v>
      </c>
      <c r="I57" s="36" t="str">
        <f t="shared" si="6"/>
        <v/>
      </c>
      <c r="J57" s="37" t="str">
        <f t="shared" si="7"/>
        <v/>
      </c>
    </row>
    <row r="58" spans="1:10" x14ac:dyDescent="0.25">
      <c r="A58" s="3">
        <v>44</v>
      </c>
      <c r="B58" s="14"/>
      <c r="D58" s="20"/>
      <c r="E58" s="17"/>
      <c r="F58" s="9"/>
      <c r="G58" s="50"/>
      <c r="H58" s="35">
        <f t="shared" si="5"/>
        <v>0</v>
      </c>
      <c r="I58" s="36" t="str">
        <f t="shared" si="6"/>
        <v/>
      </c>
      <c r="J58" s="37" t="str">
        <f t="shared" si="7"/>
        <v/>
      </c>
    </row>
    <row r="59" spans="1:10" x14ac:dyDescent="0.25">
      <c r="A59" s="3">
        <v>45</v>
      </c>
      <c r="B59" s="14"/>
      <c r="D59" s="20"/>
      <c r="E59" s="17"/>
      <c r="F59" s="9"/>
      <c r="G59" s="50"/>
      <c r="H59" s="35">
        <f t="shared" si="5"/>
        <v>0</v>
      </c>
      <c r="I59" s="36" t="str">
        <f t="shared" si="6"/>
        <v/>
      </c>
      <c r="J59" s="37" t="str">
        <f t="shared" si="7"/>
        <v/>
      </c>
    </row>
    <row r="60" spans="1:10" x14ac:dyDescent="0.25">
      <c r="A60" s="3">
        <v>46</v>
      </c>
      <c r="B60" s="14"/>
      <c r="D60" s="20"/>
      <c r="E60" s="17"/>
      <c r="F60" s="9"/>
      <c r="G60" s="50"/>
      <c r="H60" s="35">
        <f t="shared" si="5"/>
        <v>0</v>
      </c>
      <c r="I60" s="36" t="str">
        <f t="shared" si="6"/>
        <v/>
      </c>
      <c r="J60" s="37" t="str">
        <f t="shared" si="7"/>
        <v/>
      </c>
    </row>
    <row r="61" spans="1:10" x14ac:dyDescent="0.25">
      <c r="A61" s="3">
        <v>47</v>
      </c>
      <c r="B61" s="14"/>
      <c r="D61" s="20"/>
      <c r="E61" s="17"/>
      <c r="F61" s="9"/>
      <c r="G61" s="50"/>
      <c r="H61" s="35">
        <f t="shared" si="5"/>
        <v>0</v>
      </c>
      <c r="I61" s="36" t="str">
        <f t="shared" si="6"/>
        <v/>
      </c>
      <c r="J61" s="37" t="str">
        <f t="shared" si="7"/>
        <v/>
      </c>
    </row>
    <row r="62" spans="1:10" x14ac:dyDescent="0.25">
      <c r="A62" s="3">
        <v>48</v>
      </c>
      <c r="B62" s="14"/>
      <c r="D62" s="20"/>
      <c r="E62" s="17"/>
      <c r="F62" s="9"/>
      <c r="G62" s="50"/>
      <c r="H62" s="35">
        <f t="shared" si="5"/>
        <v>0</v>
      </c>
      <c r="I62" s="36" t="str">
        <f t="shared" si="6"/>
        <v/>
      </c>
      <c r="J62" s="37" t="str">
        <f t="shared" si="7"/>
        <v/>
      </c>
    </row>
    <row r="63" spans="1:10" x14ac:dyDescent="0.25">
      <c r="A63" s="3">
        <v>49</v>
      </c>
      <c r="B63" s="14"/>
      <c r="D63" s="20"/>
      <c r="E63" s="17"/>
      <c r="F63" s="9"/>
      <c r="G63" s="50"/>
      <c r="H63" s="35">
        <f t="shared" si="5"/>
        <v>0</v>
      </c>
      <c r="I63" s="36" t="str">
        <f t="shared" si="6"/>
        <v/>
      </c>
      <c r="J63" s="37" t="str">
        <f t="shared" si="7"/>
        <v/>
      </c>
    </row>
    <row r="64" spans="1:10" x14ac:dyDescent="0.25">
      <c r="A64" s="3">
        <v>50</v>
      </c>
      <c r="B64" s="14"/>
      <c r="D64" s="20"/>
      <c r="E64" s="17"/>
      <c r="F64" s="9"/>
      <c r="G64" s="50"/>
      <c r="H64" s="35">
        <f t="shared" si="5"/>
        <v>0</v>
      </c>
      <c r="I64" s="36" t="str">
        <f t="shared" si="6"/>
        <v/>
      </c>
      <c r="J64" s="37" t="str">
        <f t="shared" si="7"/>
        <v/>
      </c>
    </row>
    <row r="65" spans="1:10" x14ac:dyDescent="0.25">
      <c r="A65" s="3">
        <v>51</v>
      </c>
      <c r="B65" s="14"/>
      <c r="D65" s="20"/>
      <c r="E65" s="17"/>
      <c r="F65" s="9"/>
      <c r="G65" s="50"/>
      <c r="H65" s="35">
        <f t="shared" si="5"/>
        <v>0</v>
      </c>
      <c r="I65" s="36" t="str">
        <f t="shared" si="6"/>
        <v/>
      </c>
      <c r="J65" s="37" t="str">
        <f t="shared" si="7"/>
        <v/>
      </c>
    </row>
    <row r="66" spans="1:10" x14ac:dyDescent="0.25">
      <c r="A66" s="3">
        <v>52</v>
      </c>
      <c r="B66" s="14"/>
      <c r="D66" s="20"/>
      <c r="E66" s="17"/>
      <c r="F66" s="9"/>
      <c r="G66" s="50"/>
      <c r="H66" s="35">
        <f t="shared" si="5"/>
        <v>0</v>
      </c>
      <c r="I66" s="36" t="str">
        <f t="shared" si="6"/>
        <v/>
      </c>
      <c r="J66" s="37" t="str">
        <f t="shared" si="7"/>
        <v/>
      </c>
    </row>
    <row r="67" spans="1:10" x14ac:dyDescent="0.25">
      <c r="A67" s="3">
        <v>53</v>
      </c>
      <c r="B67" s="14"/>
      <c r="D67" s="20"/>
      <c r="E67" s="17"/>
      <c r="F67" s="9"/>
      <c r="G67" s="50"/>
      <c r="H67" s="35">
        <f t="shared" si="5"/>
        <v>0</v>
      </c>
      <c r="I67" s="36" t="str">
        <f t="shared" si="6"/>
        <v/>
      </c>
      <c r="J67" s="37" t="str">
        <f t="shared" si="7"/>
        <v/>
      </c>
    </row>
    <row r="68" spans="1:10" x14ac:dyDescent="0.25">
      <c r="A68" s="3">
        <v>54</v>
      </c>
      <c r="B68" s="14"/>
      <c r="D68" s="20"/>
      <c r="E68" s="17"/>
      <c r="F68" s="9"/>
      <c r="G68" s="50"/>
      <c r="H68" s="35">
        <f t="shared" si="5"/>
        <v>0</v>
      </c>
      <c r="I68" s="36" t="str">
        <f t="shared" si="6"/>
        <v/>
      </c>
      <c r="J68" s="37" t="str">
        <f t="shared" si="7"/>
        <v/>
      </c>
    </row>
    <row r="69" spans="1:10" x14ac:dyDescent="0.25">
      <c r="A69" s="3">
        <v>55</v>
      </c>
      <c r="B69" s="14"/>
      <c r="D69" s="20"/>
      <c r="E69" s="17"/>
      <c r="F69" s="9"/>
      <c r="G69" s="50"/>
      <c r="H69" s="35">
        <f t="shared" si="5"/>
        <v>0</v>
      </c>
      <c r="I69" s="36" t="str">
        <f t="shared" si="6"/>
        <v/>
      </c>
      <c r="J69" s="37" t="str">
        <f t="shared" si="7"/>
        <v/>
      </c>
    </row>
    <row r="70" spans="1:10" x14ac:dyDescent="0.25">
      <c r="A70" s="3">
        <v>56</v>
      </c>
      <c r="B70" s="14"/>
      <c r="D70" s="20"/>
      <c r="E70" s="17"/>
      <c r="F70" s="9"/>
      <c r="G70" s="50"/>
      <c r="H70" s="35">
        <f t="shared" si="5"/>
        <v>0</v>
      </c>
      <c r="I70" s="36" t="str">
        <f t="shared" si="6"/>
        <v/>
      </c>
      <c r="J70" s="37" t="str">
        <f t="shared" si="7"/>
        <v/>
      </c>
    </row>
    <row r="71" spans="1:10" x14ac:dyDescent="0.25">
      <c r="A71" s="3">
        <v>57</v>
      </c>
      <c r="B71" s="14"/>
      <c r="D71" s="20"/>
      <c r="E71" s="17"/>
      <c r="F71" s="9"/>
      <c r="G71" s="50"/>
      <c r="H71" s="35">
        <f t="shared" si="5"/>
        <v>0</v>
      </c>
      <c r="I71" s="36" t="str">
        <f t="shared" si="6"/>
        <v/>
      </c>
      <c r="J71" s="37" t="str">
        <f t="shared" si="7"/>
        <v/>
      </c>
    </row>
    <row r="72" spans="1:10" x14ac:dyDescent="0.25">
      <c r="A72" s="3">
        <v>58</v>
      </c>
      <c r="B72" s="14"/>
      <c r="D72" s="20"/>
      <c r="E72" s="17"/>
      <c r="F72" s="9"/>
      <c r="G72" s="50"/>
      <c r="H72" s="35">
        <f t="shared" si="5"/>
        <v>0</v>
      </c>
      <c r="I72" s="36" t="str">
        <f t="shared" si="6"/>
        <v/>
      </c>
      <c r="J72" s="37" t="str">
        <f t="shared" si="7"/>
        <v/>
      </c>
    </row>
    <row r="73" spans="1:10" x14ac:dyDescent="0.25">
      <c r="A73" s="3">
        <v>59</v>
      </c>
      <c r="B73" s="14"/>
      <c r="D73" s="20"/>
      <c r="E73" s="17"/>
      <c r="F73" s="9"/>
      <c r="G73" s="50"/>
      <c r="H73" s="35">
        <f t="shared" si="5"/>
        <v>0</v>
      </c>
      <c r="I73" s="36" t="str">
        <f t="shared" si="6"/>
        <v/>
      </c>
      <c r="J73" s="37" t="str">
        <f t="shared" si="7"/>
        <v/>
      </c>
    </row>
    <row r="74" spans="1:10" x14ac:dyDescent="0.25">
      <c r="A74" s="3">
        <v>60</v>
      </c>
      <c r="B74" s="14"/>
      <c r="D74" s="20"/>
      <c r="E74" s="17"/>
      <c r="F74" s="9"/>
      <c r="G74" s="50"/>
      <c r="H74" s="35">
        <f t="shared" si="5"/>
        <v>0</v>
      </c>
      <c r="I74" s="36" t="str">
        <f t="shared" si="6"/>
        <v/>
      </c>
      <c r="J74" s="37" t="str">
        <f t="shared" si="7"/>
        <v/>
      </c>
    </row>
    <row r="75" spans="1:10" x14ac:dyDescent="0.25">
      <c r="A75" s="3">
        <v>61</v>
      </c>
      <c r="B75" s="14"/>
      <c r="D75" s="20"/>
      <c r="E75" s="17"/>
      <c r="F75" s="9"/>
      <c r="G75" s="50"/>
      <c r="H75" s="35">
        <f t="shared" si="5"/>
        <v>0</v>
      </c>
      <c r="I75" s="36" t="str">
        <f t="shared" si="6"/>
        <v/>
      </c>
      <c r="J75" s="37" t="str">
        <f t="shared" si="7"/>
        <v/>
      </c>
    </row>
    <row r="76" spans="1:10" x14ac:dyDescent="0.25">
      <c r="A76" s="3">
        <v>62</v>
      </c>
      <c r="B76" s="14"/>
      <c r="D76" s="20"/>
      <c r="E76" s="17"/>
      <c r="F76" s="9"/>
      <c r="G76" s="50"/>
      <c r="H76" s="35">
        <f t="shared" si="5"/>
        <v>0</v>
      </c>
      <c r="I76" s="36" t="str">
        <f t="shared" si="6"/>
        <v/>
      </c>
      <c r="J76" s="37" t="str">
        <f t="shared" si="7"/>
        <v/>
      </c>
    </row>
    <row r="77" spans="1:10" x14ac:dyDescent="0.25">
      <c r="A77" s="3">
        <v>63</v>
      </c>
      <c r="B77" s="14"/>
      <c r="D77" s="20"/>
      <c r="E77" s="17"/>
      <c r="F77" s="9"/>
      <c r="G77" s="50"/>
      <c r="H77" s="35">
        <f t="shared" si="5"/>
        <v>0</v>
      </c>
      <c r="I77" s="36" t="str">
        <f t="shared" si="6"/>
        <v/>
      </c>
      <c r="J77" s="37" t="str">
        <f t="shared" si="7"/>
        <v/>
      </c>
    </row>
    <row r="78" spans="1:10" x14ac:dyDescent="0.25">
      <c r="A78" s="3">
        <v>64</v>
      </c>
      <c r="B78" s="14"/>
      <c r="D78" s="20"/>
      <c r="E78" s="17"/>
      <c r="F78" s="9"/>
      <c r="G78" s="50"/>
      <c r="H78" s="35">
        <f t="shared" si="5"/>
        <v>0</v>
      </c>
      <c r="I78" s="36" t="str">
        <f t="shared" si="6"/>
        <v/>
      </c>
      <c r="J78" s="37" t="str">
        <f t="shared" si="7"/>
        <v/>
      </c>
    </row>
    <row r="79" spans="1:10" x14ac:dyDescent="0.25">
      <c r="A79" s="3">
        <v>65</v>
      </c>
      <c r="B79" s="14"/>
      <c r="D79" s="20"/>
      <c r="E79" s="17"/>
      <c r="F79" s="9"/>
      <c r="G79" s="50"/>
      <c r="H79" s="35">
        <f t="shared" si="5"/>
        <v>0</v>
      </c>
      <c r="I79" s="36" t="str">
        <f t="shared" si="6"/>
        <v/>
      </c>
      <c r="J79" s="37" t="str">
        <f t="shared" si="7"/>
        <v/>
      </c>
    </row>
    <row r="80" spans="1:10" x14ac:dyDescent="0.25">
      <c r="A80" s="3">
        <v>66</v>
      </c>
      <c r="B80" s="14"/>
      <c r="D80" s="20"/>
      <c r="E80" s="17"/>
      <c r="F80" s="9"/>
      <c r="G80" s="50"/>
      <c r="H80" s="35">
        <f t="shared" si="5"/>
        <v>0</v>
      </c>
      <c r="I80" s="36" t="str">
        <f t="shared" si="6"/>
        <v/>
      </c>
      <c r="J80" s="37" t="str">
        <f t="shared" si="7"/>
        <v/>
      </c>
    </row>
    <row r="81" spans="1:10" x14ac:dyDescent="0.25">
      <c r="A81" s="3">
        <v>67</v>
      </c>
      <c r="B81" s="14"/>
      <c r="D81" s="20"/>
      <c r="E81" s="17"/>
      <c r="F81" s="9"/>
      <c r="G81" s="50"/>
      <c r="H81" s="35">
        <f t="shared" si="5"/>
        <v>0</v>
      </c>
      <c r="I81" s="36" t="str">
        <f t="shared" si="6"/>
        <v/>
      </c>
      <c r="J81" s="37" t="str">
        <f t="shared" si="7"/>
        <v/>
      </c>
    </row>
    <row r="82" spans="1:10" x14ac:dyDescent="0.25">
      <c r="A82" s="3">
        <v>68</v>
      </c>
      <c r="B82" s="14"/>
      <c r="D82" s="20"/>
      <c r="E82" s="17"/>
      <c r="F82" s="9"/>
      <c r="G82" s="50"/>
      <c r="H82" s="35">
        <f t="shared" si="5"/>
        <v>0</v>
      </c>
      <c r="I82" s="36" t="str">
        <f t="shared" si="6"/>
        <v/>
      </c>
      <c r="J82" s="37" t="str">
        <f t="shared" si="7"/>
        <v/>
      </c>
    </row>
    <row r="83" spans="1:10" x14ac:dyDescent="0.25">
      <c r="A83" s="3">
        <v>69</v>
      </c>
      <c r="B83" s="14"/>
      <c r="D83" s="20"/>
      <c r="E83" s="17"/>
      <c r="F83" s="9"/>
      <c r="G83" s="50"/>
      <c r="H83" s="35">
        <f t="shared" si="5"/>
        <v>0</v>
      </c>
      <c r="I83" s="36" t="str">
        <f t="shared" si="6"/>
        <v/>
      </c>
      <c r="J83" s="37" t="str">
        <f t="shared" si="7"/>
        <v/>
      </c>
    </row>
    <row r="84" spans="1:10" x14ac:dyDescent="0.25">
      <c r="A84" s="3">
        <v>70</v>
      </c>
      <c r="B84" s="14"/>
      <c r="D84" s="20"/>
      <c r="E84" s="17"/>
      <c r="F84" s="9"/>
      <c r="G84" s="50"/>
      <c r="H84" s="35">
        <f t="shared" si="5"/>
        <v>0</v>
      </c>
      <c r="I84" s="36" t="str">
        <f t="shared" si="6"/>
        <v/>
      </c>
      <c r="J84" s="37" t="str">
        <f t="shared" si="7"/>
        <v/>
      </c>
    </row>
    <row r="85" spans="1:10" x14ac:dyDescent="0.25">
      <c r="A85" s="3">
        <v>71</v>
      </c>
      <c r="B85" s="14"/>
      <c r="D85" s="20"/>
      <c r="E85" s="17"/>
      <c r="F85" s="9"/>
      <c r="G85" s="50"/>
      <c r="H85" s="35">
        <f t="shared" si="5"/>
        <v>0</v>
      </c>
      <c r="I85" s="36" t="str">
        <f t="shared" si="6"/>
        <v/>
      </c>
      <c r="J85" s="37" t="str">
        <f t="shared" si="7"/>
        <v/>
      </c>
    </row>
    <row r="86" spans="1:10" x14ac:dyDescent="0.25">
      <c r="A86" s="3">
        <v>72</v>
      </c>
      <c r="B86" s="14"/>
      <c r="D86" s="20"/>
      <c r="E86" s="17"/>
      <c r="F86" s="9"/>
      <c r="G86" s="50"/>
      <c r="H86" s="35">
        <f t="shared" si="5"/>
        <v>0</v>
      </c>
      <c r="I86" s="36" t="str">
        <f t="shared" si="6"/>
        <v/>
      </c>
      <c r="J86" s="37" t="str">
        <f t="shared" si="7"/>
        <v/>
      </c>
    </row>
    <row r="87" spans="1:10" x14ac:dyDescent="0.25">
      <c r="A87" s="3">
        <v>73</v>
      </c>
      <c r="B87" s="14"/>
      <c r="D87" s="20"/>
      <c r="E87" s="17"/>
      <c r="F87" s="9"/>
      <c r="G87" s="50"/>
      <c r="H87" s="35">
        <f t="shared" si="5"/>
        <v>0</v>
      </c>
      <c r="I87" s="36" t="str">
        <f t="shared" si="6"/>
        <v/>
      </c>
      <c r="J87" s="37" t="str">
        <f t="shared" si="7"/>
        <v/>
      </c>
    </row>
    <row r="88" spans="1:10" x14ac:dyDescent="0.25">
      <c r="A88" s="3">
        <v>74</v>
      </c>
      <c r="B88" s="14"/>
      <c r="D88" s="20"/>
      <c r="E88" s="17"/>
      <c r="F88" s="9"/>
      <c r="G88" s="50"/>
      <c r="H88" s="35">
        <f t="shared" si="5"/>
        <v>0</v>
      </c>
      <c r="I88" s="36" t="str">
        <f t="shared" si="6"/>
        <v/>
      </c>
      <c r="J88" s="37" t="str">
        <f t="shared" si="7"/>
        <v/>
      </c>
    </row>
    <row r="89" spans="1:10" x14ac:dyDescent="0.25">
      <c r="A89" s="3">
        <v>75</v>
      </c>
      <c r="B89" s="14"/>
      <c r="D89" s="20"/>
      <c r="E89" s="17"/>
      <c r="F89" s="9"/>
      <c r="G89" s="50"/>
      <c r="H89" s="35">
        <f t="shared" ref="H89:H114" si="8">G89*86400</f>
        <v>0</v>
      </c>
      <c r="I89" s="36" t="str">
        <f t="shared" ref="I89:I114" si="9">IF(H89&gt;0,((H89/H$15)-1)*C$9,"")</f>
        <v/>
      </c>
      <c r="J89" s="37" t="str">
        <f t="shared" ref="J89:J114" si="10">IF(H89&gt;0,I89+E$9,"")</f>
        <v/>
      </c>
    </row>
    <row r="90" spans="1:10" x14ac:dyDescent="0.25">
      <c r="A90" s="3">
        <v>76</v>
      </c>
      <c r="B90" s="14"/>
      <c r="D90" s="20"/>
      <c r="E90" s="17"/>
      <c r="F90" s="9"/>
      <c r="G90" s="50"/>
      <c r="H90" s="35">
        <f t="shared" si="8"/>
        <v>0</v>
      </c>
      <c r="I90" s="36" t="str">
        <f t="shared" si="9"/>
        <v/>
      </c>
      <c r="J90" s="37" t="str">
        <f t="shared" si="10"/>
        <v/>
      </c>
    </row>
    <row r="91" spans="1:10" x14ac:dyDescent="0.25">
      <c r="A91" s="3">
        <v>77</v>
      </c>
      <c r="B91" s="14"/>
      <c r="D91" s="20"/>
      <c r="E91" s="17"/>
      <c r="F91" s="9"/>
      <c r="G91" s="50"/>
      <c r="H91" s="35">
        <f t="shared" si="8"/>
        <v>0</v>
      </c>
      <c r="I91" s="36" t="str">
        <f t="shared" si="9"/>
        <v/>
      </c>
      <c r="J91" s="37" t="str">
        <f t="shared" si="10"/>
        <v/>
      </c>
    </row>
    <row r="92" spans="1:10" x14ac:dyDescent="0.25">
      <c r="A92" s="3">
        <v>78</v>
      </c>
      <c r="B92" s="14"/>
      <c r="D92" s="20"/>
      <c r="E92" s="17"/>
      <c r="F92" s="9"/>
      <c r="G92" s="50"/>
      <c r="H92" s="35">
        <f t="shared" si="8"/>
        <v>0</v>
      </c>
      <c r="I92" s="36" t="str">
        <f t="shared" si="9"/>
        <v/>
      </c>
      <c r="J92" s="37" t="str">
        <f t="shared" si="10"/>
        <v/>
      </c>
    </row>
    <row r="93" spans="1:10" x14ac:dyDescent="0.25">
      <c r="A93" s="3">
        <v>79</v>
      </c>
      <c r="B93" s="14"/>
      <c r="D93" s="20"/>
      <c r="E93" s="17"/>
      <c r="F93" s="9"/>
      <c r="G93" s="50"/>
      <c r="H93" s="35">
        <f t="shared" si="8"/>
        <v>0</v>
      </c>
      <c r="I93" s="36" t="str">
        <f t="shared" si="9"/>
        <v/>
      </c>
      <c r="J93" s="37" t="str">
        <f t="shared" si="10"/>
        <v/>
      </c>
    </row>
    <row r="94" spans="1:10" x14ac:dyDescent="0.25">
      <c r="A94" s="3">
        <v>80</v>
      </c>
      <c r="B94" s="14"/>
      <c r="D94" s="20"/>
      <c r="E94" s="17"/>
      <c r="F94" s="9"/>
      <c r="G94" s="50"/>
      <c r="H94" s="35">
        <f t="shared" si="8"/>
        <v>0</v>
      </c>
      <c r="I94" s="36" t="str">
        <f t="shared" si="9"/>
        <v/>
      </c>
      <c r="J94" s="37" t="str">
        <f t="shared" si="10"/>
        <v/>
      </c>
    </row>
    <row r="95" spans="1:10" x14ac:dyDescent="0.25">
      <c r="A95" s="3">
        <v>81</v>
      </c>
      <c r="B95" s="14"/>
      <c r="D95" s="20"/>
      <c r="E95" s="17"/>
      <c r="F95" s="9"/>
      <c r="G95" s="50"/>
      <c r="H95" s="35">
        <f t="shared" si="8"/>
        <v>0</v>
      </c>
      <c r="I95" s="36" t="str">
        <f t="shared" si="9"/>
        <v/>
      </c>
      <c r="J95" s="37" t="str">
        <f t="shared" si="10"/>
        <v/>
      </c>
    </row>
    <row r="96" spans="1:10" x14ac:dyDescent="0.25">
      <c r="A96" s="3">
        <v>82</v>
      </c>
      <c r="B96" s="14"/>
      <c r="D96" s="20"/>
      <c r="E96" s="17"/>
      <c r="F96" s="9"/>
      <c r="G96" s="50"/>
      <c r="H96" s="35">
        <f t="shared" si="8"/>
        <v>0</v>
      </c>
      <c r="I96" s="36" t="str">
        <f t="shared" si="9"/>
        <v/>
      </c>
      <c r="J96" s="37" t="str">
        <f t="shared" si="10"/>
        <v/>
      </c>
    </row>
    <row r="97" spans="1:10" x14ac:dyDescent="0.25">
      <c r="A97" s="3">
        <v>83</v>
      </c>
      <c r="B97" s="14"/>
      <c r="D97" s="20"/>
      <c r="E97" s="17"/>
      <c r="F97" s="9"/>
      <c r="G97" s="50"/>
      <c r="H97" s="35">
        <f t="shared" si="8"/>
        <v>0</v>
      </c>
      <c r="I97" s="36" t="str">
        <f t="shared" si="9"/>
        <v/>
      </c>
      <c r="J97" s="37" t="str">
        <f t="shared" si="10"/>
        <v/>
      </c>
    </row>
    <row r="98" spans="1:10" x14ac:dyDescent="0.25">
      <c r="A98" s="3">
        <v>84</v>
      </c>
      <c r="B98" s="14"/>
      <c r="D98" s="20"/>
      <c r="E98" s="17"/>
      <c r="F98" s="9"/>
      <c r="G98" s="50"/>
      <c r="H98" s="35">
        <f t="shared" si="8"/>
        <v>0</v>
      </c>
      <c r="I98" s="36" t="str">
        <f t="shared" si="9"/>
        <v/>
      </c>
      <c r="J98" s="37" t="str">
        <f t="shared" si="10"/>
        <v/>
      </c>
    </row>
    <row r="99" spans="1:10" x14ac:dyDescent="0.25">
      <c r="A99" s="3">
        <v>85</v>
      </c>
      <c r="B99" s="14"/>
      <c r="D99" s="20"/>
      <c r="E99" s="17"/>
      <c r="F99" s="9"/>
      <c r="G99" s="50"/>
      <c r="H99" s="35">
        <f t="shared" si="8"/>
        <v>0</v>
      </c>
      <c r="I99" s="36" t="str">
        <f t="shared" si="9"/>
        <v/>
      </c>
      <c r="J99" s="37" t="str">
        <f t="shared" si="10"/>
        <v/>
      </c>
    </row>
    <row r="100" spans="1:10" x14ac:dyDescent="0.25">
      <c r="A100" s="3">
        <v>86</v>
      </c>
      <c r="B100" s="14"/>
      <c r="D100" s="20"/>
      <c r="E100" s="17"/>
      <c r="F100" s="9"/>
      <c r="G100" s="50"/>
      <c r="H100" s="35">
        <f t="shared" si="8"/>
        <v>0</v>
      </c>
      <c r="I100" s="36" t="str">
        <f t="shared" si="9"/>
        <v/>
      </c>
      <c r="J100" s="37" t="str">
        <f t="shared" si="10"/>
        <v/>
      </c>
    </row>
    <row r="101" spans="1:10" x14ac:dyDescent="0.25">
      <c r="A101" s="3">
        <v>87</v>
      </c>
      <c r="B101" s="14"/>
      <c r="D101" s="20"/>
      <c r="E101" s="17"/>
      <c r="F101" s="9"/>
      <c r="G101" s="50"/>
      <c r="H101" s="35">
        <f t="shared" si="8"/>
        <v>0</v>
      </c>
      <c r="I101" s="36" t="str">
        <f t="shared" si="9"/>
        <v/>
      </c>
      <c r="J101" s="37" t="str">
        <f t="shared" si="10"/>
        <v/>
      </c>
    </row>
    <row r="102" spans="1:10" x14ac:dyDescent="0.25">
      <c r="A102" s="3">
        <v>88</v>
      </c>
      <c r="B102" s="14"/>
      <c r="D102" s="20"/>
      <c r="E102" s="17"/>
      <c r="F102" s="9"/>
      <c r="G102" s="50"/>
      <c r="H102" s="35">
        <f t="shared" si="8"/>
        <v>0</v>
      </c>
      <c r="I102" s="36" t="str">
        <f t="shared" si="9"/>
        <v/>
      </c>
      <c r="J102" s="37" t="str">
        <f t="shared" si="10"/>
        <v/>
      </c>
    </row>
    <row r="103" spans="1:10" x14ac:dyDescent="0.25">
      <c r="A103" s="3">
        <v>89</v>
      </c>
      <c r="B103" s="14"/>
      <c r="D103" s="20"/>
      <c r="E103" s="17"/>
      <c r="F103" s="9"/>
      <c r="G103" s="50"/>
      <c r="H103" s="35">
        <f t="shared" si="8"/>
        <v>0</v>
      </c>
      <c r="I103" s="36" t="str">
        <f t="shared" si="9"/>
        <v/>
      </c>
      <c r="J103" s="37" t="str">
        <f t="shared" si="10"/>
        <v/>
      </c>
    </row>
    <row r="104" spans="1:10" x14ac:dyDescent="0.25">
      <c r="A104" s="3">
        <v>90</v>
      </c>
      <c r="B104" s="14"/>
      <c r="D104" s="20"/>
      <c r="E104" s="17"/>
      <c r="F104" s="9"/>
      <c r="G104" s="50"/>
      <c r="H104" s="35">
        <f t="shared" si="8"/>
        <v>0</v>
      </c>
      <c r="I104" s="36" t="str">
        <f t="shared" si="9"/>
        <v/>
      </c>
      <c r="J104" s="37" t="str">
        <f t="shared" si="10"/>
        <v/>
      </c>
    </row>
    <row r="105" spans="1:10" x14ac:dyDescent="0.25">
      <c r="A105" s="3">
        <v>91</v>
      </c>
      <c r="B105" s="14"/>
      <c r="D105" s="20"/>
      <c r="E105" s="17"/>
      <c r="F105" s="9"/>
      <c r="G105" s="50"/>
      <c r="H105" s="35">
        <f t="shared" si="8"/>
        <v>0</v>
      </c>
      <c r="I105" s="36" t="str">
        <f t="shared" si="9"/>
        <v/>
      </c>
      <c r="J105" s="37" t="str">
        <f t="shared" si="10"/>
        <v/>
      </c>
    </row>
    <row r="106" spans="1:10" x14ac:dyDescent="0.25">
      <c r="A106" s="3">
        <v>92</v>
      </c>
      <c r="B106" s="14"/>
      <c r="D106" s="20"/>
      <c r="E106" s="17"/>
      <c r="F106" s="9"/>
      <c r="G106" s="50"/>
      <c r="H106" s="35">
        <f t="shared" si="8"/>
        <v>0</v>
      </c>
      <c r="I106" s="36" t="str">
        <f t="shared" si="9"/>
        <v/>
      </c>
      <c r="J106" s="37" t="str">
        <f t="shared" si="10"/>
        <v/>
      </c>
    </row>
    <row r="107" spans="1:10" x14ac:dyDescent="0.25">
      <c r="A107" s="3">
        <v>93</v>
      </c>
      <c r="B107" s="14"/>
      <c r="D107" s="20"/>
      <c r="E107" s="17"/>
      <c r="F107" s="9"/>
      <c r="G107" s="50"/>
      <c r="H107" s="35">
        <f t="shared" si="8"/>
        <v>0</v>
      </c>
      <c r="I107" s="36" t="str">
        <f t="shared" si="9"/>
        <v/>
      </c>
      <c r="J107" s="37" t="str">
        <f t="shared" si="10"/>
        <v/>
      </c>
    </row>
    <row r="108" spans="1:10" x14ac:dyDescent="0.25">
      <c r="A108" s="3">
        <v>94</v>
      </c>
      <c r="B108" s="14"/>
      <c r="D108" s="20"/>
      <c r="E108" s="17"/>
      <c r="F108" s="9"/>
      <c r="G108" s="50"/>
      <c r="H108" s="35">
        <f t="shared" si="8"/>
        <v>0</v>
      </c>
      <c r="I108" s="36" t="str">
        <f t="shared" si="9"/>
        <v/>
      </c>
      <c r="J108" s="37" t="str">
        <f t="shared" si="10"/>
        <v/>
      </c>
    </row>
    <row r="109" spans="1:10" x14ac:dyDescent="0.25">
      <c r="A109" s="3">
        <v>95</v>
      </c>
      <c r="B109" s="14"/>
      <c r="D109" s="20"/>
      <c r="E109" s="17"/>
      <c r="F109" s="9"/>
      <c r="G109" s="50"/>
      <c r="H109" s="35">
        <f t="shared" si="8"/>
        <v>0</v>
      </c>
      <c r="I109" s="36" t="str">
        <f t="shared" si="9"/>
        <v/>
      </c>
      <c r="J109" s="37" t="str">
        <f t="shared" si="10"/>
        <v/>
      </c>
    </row>
    <row r="110" spans="1:10" x14ac:dyDescent="0.25">
      <c r="A110" s="3">
        <v>96</v>
      </c>
      <c r="B110" s="14"/>
      <c r="D110" s="20"/>
      <c r="E110" s="17"/>
      <c r="F110" s="9"/>
      <c r="G110" s="50"/>
      <c r="H110" s="35">
        <f t="shared" si="8"/>
        <v>0</v>
      </c>
      <c r="I110" s="36" t="str">
        <f t="shared" si="9"/>
        <v/>
      </c>
      <c r="J110" s="37" t="str">
        <f t="shared" si="10"/>
        <v/>
      </c>
    </row>
    <row r="111" spans="1:10" x14ac:dyDescent="0.25">
      <c r="A111" s="3">
        <v>97</v>
      </c>
      <c r="B111" s="14"/>
      <c r="D111" s="20"/>
      <c r="E111" s="17"/>
      <c r="F111" s="9"/>
      <c r="G111" s="50"/>
      <c r="H111" s="35">
        <f t="shared" si="8"/>
        <v>0</v>
      </c>
      <c r="I111" s="36" t="str">
        <f t="shared" si="9"/>
        <v/>
      </c>
      <c r="J111" s="37" t="str">
        <f t="shared" si="10"/>
        <v/>
      </c>
    </row>
    <row r="112" spans="1:10" x14ac:dyDescent="0.25">
      <c r="A112" s="3">
        <v>98</v>
      </c>
      <c r="B112" s="14"/>
      <c r="D112" s="20"/>
      <c r="E112" s="17"/>
      <c r="F112" s="9"/>
      <c r="G112" s="50"/>
      <c r="H112" s="35">
        <f t="shared" si="8"/>
        <v>0</v>
      </c>
      <c r="I112" s="36" t="str">
        <f t="shared" si="9"/>
        <v/>
      </c>
      <c r="J112" s="37" t="str">
        <f t="shared" si="10"/>
        <v/>
      </c>
    </row>
    <row r="113" spans="1:10" x14ac:dyDescent="0.25">
      <c r="A113" s="3">
        <v>99</v>
      </c>
      <c r="B113" s="14"/>
      <c r="D113" s="20"/>
      <c r="E113" s="17"/>
      <c r="F113" s="9"/>
      <c r="G113" s="50"/>
      <c r="H113" s="35">
        <f t="shared" si="8"/>
        <v>0</v>
      </c>
      <c r="I113" s="36" t="str">
        <f t="shared" si="9"/>
        <v/>
      </c>
      <c r="J113" s="37" t="str">
        <f t="shared" si="10"/>
        <v/>
      </c>
    </row>
    <row r="114" spans="1:10" x14ac:dyDescent="0.25">
      <c r="A114" s="3">
        <v>100</v>
      </c>
      <c r="B114" s="14"/>
      <c r="D114" s="20"/>
      <c r="E114" s="17"/>
      <c r="F114" s="9"/>
      <c r="G114" s="50"/>
      <c r="H114" s="35">
        <f t="shared" si="8"/>
        <v>0</v>
      </c>
      <c r="I114" s="36" t="str">
        <f t="shared" si="9"/>
        <v/>
      </c>
      <c r="J114" s="37" t="str">
        <f t="shared" si="10"/>
        <v/>
      </c>
    </row>
    <row r="115" spans="1:10" x14ac:dyDescent="0.25">
      <c r="A115" s="3">
        <v>101</v>
      </c>
      <c r="B115" s="14"/>
      <c r="D115" s="20"/>
      <c r="E115" s="17"/>
      <c r="F115" s="9"/>
      <c r="G115" s="50"/>
      <c r="H115" s="35">
        <f t="shared" ref="H115:H149" si="11">G115*86400</f>
        <v>0</v>
      </c>
      <c r="I115" s="36" t="str">
        <f t="shared" ref="I115:I149" si="12">IF(H115&gt;0,((H115/H$15)-1)*C$9,"")</f>
        <v/>
      </c>
      <c r="J115" s="37" t="str">
        <f t="shared" ref="J115:J149" si="13">IF(H115&gt;0,I115+E$9,"")</f>
        <v/>
      </c>
    </row>
    <row r="116" spans="1:10" x14ac:dyDescent="0.25">
      <c r="A116" s="3">
        <v>102</v>
      </c>
      <c r="B116" s="14"/>
      <c r="D116" s="20"/>
      <c r="E116" s="17"/>
      <c r="F116" s="9"/>
      <c r="G116" s="50"/>
      <c r="H116" s="35">
        <f t="shared" si="11"/>
        <v>0</v>
      </c>
      <c r="I116" s="36" t="str">
        <f t="shared" si="12"/>
        <v/>
      </c>
      <c r="J116" s="37" t="str">
        <f t="shared" si="13"/>
        <v/>
      </c>
    </row>
    <row r="117" spans="1:10" x14ac:dyDescent="0.25">
      <c r="A117" s="3">
        <v>103</v>
      </c>
      <c r="B117" s="14"/>
      <c r="D117" s="20"/>
      <c r="E117" s="17"/>
      <c r="F117" s="9"/>
      <c r="G117" s="50"/>
      <c r="H117" s="35">
        <f t="shared" si="11"/>
        <v>0</v>
      </c>
      <c r="I117" s="36" t="str">
        <f t="shared" si="12"/>
        <v/>
      </c>
      <c r="J117" s="37" t="str">
        <f t="shared" si="13"/>
        <v/>
      </c>
    </row>
    <row r="118" spans="1:10" x14ac:dyDescent="0.25">
      <c r="A118" s="3">
        <v>104</v>
      </c>
      <c r="B118" s="14"/>
      <c r="D118" s="20"/>
      <c r="E118" s="17"/>
      <c r="F118" s="9"/>
      <c r="G118" s="50"/>
      <c r="H118" s="35">
        <f t="shared" si="11"/>
        <v>0</v>
      </c>
      <c r="I118" s="36" t="str">
        <f t="shared" si="12"/>
        <v/>
      </c>
      <c r="J118" s="37" t="str">
        <f t="shared" si="13"/>
        <v/>
      </c>
    </row>
    <row r="119" spans="1:10" x14ac:dyDescent="0.25">
      <c r="A119" s="3">
        <v>105</v>
      </c>
      <c r="B119" s="14"/>
      <c r="D119" s="20"/>
      <c r="E119" s="17"/>
      <c r="F119" s="9"/>
      <c r="G119" s="50"/>
      <c r="H119" s="35">
        <f t="shared" si="11"/>
        <v>0</v>
      </c>
      <c r="I119" s="36" t="str">
        <f t="shared" si="12"/>
        <v/>
      </c>
      <c r="J119" s="37" t="str">
        <f t="shared" si="13"/>
        <v/>
      </c>
    </row>
    <row r="120" spans="1:10" x14ac:dyDescent="0.25">
      <c r="A120" s="3">
        <v>106</v>
      </c>
      <c r="B120" s="14"/>
      <c r="D120" s="20"/>
      <c r="E120" s="17"/>
      <c r="F120" s="9"/>
      <c r="G120" s="50"/>
      <c r="H120" s="35">
        <f t="shared" si="11"/>
        <v>0</v>
      </c>
      <c r="I120" s="36" t="str">
        <f t="shared" si="12"/>
        <v/>
      </c>
      <c r="J120" s="37" t="str">
        <f t="shared" si="13"/>
        <v/>
      </c>
    </row>
    <row r="121" spans="1:10" x14ac:dyDescent="0.25">
      <c r="A121" s="3">
        <v>107</v>
      </c>
      <c r="B121" s="14"/>
      <c r="D121" s="20"/>
      <c r="E121" s="17"/>
      <c r="F121" s="9"/>
      <c r="G121" s="50"/>
      <c r="H121" s="35">
        <f t="shared" si="11"/>
        <v>0</v>
      </c>
      <c r="I121" s="36" t="str">
        <f t="shared" si="12"/>
        <v/>
      </c>
      <c r="J121" s="37" t="str">
        <f t="shared" si="13"/>
        <v/>
      </c>
    </row>
    <row r="122" spans="1:10" x14ac:dyDescent="0.25">
      <c r="A122" s="3">
        <v>108</v>
      </c>
      <c r="B122" s="14"/>
      <c r="D122" s="20"/>
      <c r="E122" s="17"/>
      <c r="F122" s="9"/>
      <c r="G122" s="50"/>
      <c r="H122" s="35">
        <f t="shared" si="11"/>
        <v>0</v>
      </c>
      <c r="I122" s="36" t="str">
        <f t="shared" si="12"/>
        <v/>
      </c>
      <c r="J122" s="37" t="str">
        <f t="shared" si="13"/>
        <v/>
      </c>
    </row>
    <row r="123" spans="1:10" x14ac:dyDescent="0.25">
      <c r="A123" s="3">
        <v>109</v>
      </c>
      <c r="B123" s="14"/>
      <c r="D123" s="20"/>
      <c r="E123" s="17"/>
      <c r="F123" s="9"/>
      <c r="G123" s="50"/>
      <c r="H123" s="35">
        <f t="shared" si="11"/>
        <v>0</v>
      </c>
      <c r="I123" s="36" t="str">
        <f t="shared" si="12"/>
        <v/>
      </c>
      <c r="J123" s="37" t="str">
        <f t="shared" si="13"/>
        <v/>
      </c>
    </row>
    <row r="124" spans="1:10" x14ac:dyDescent="0.25">
      <c r="A124" s="3">
        <v>110</v>
      </c>
      <c r="B124" s="14"/>
      <c r="D124" s="20"/>
      <c r="E124" s="17"/>
      <c r="F124" s="9"/>
      <c r="G124" s="50"/>
      <c r="H124" s="35">
        <f t="shared" si="11"/>
        <v>0</v>
      </c>
      <c r="I124" s="36" t="str">
        <f t="shared" si="12"/>
        <v/>
      </c>
      <c r="J124" s="37" t="str">
        <f t="shared" si="13"/>
        <v/>
      </c>
    </row>
    <row r="125" spans="1:10" x14ac:dyDescent="0.25">
      <c r="A125" s="3">
        <v>111</v>
      </c>
      <c r="B125" s="14"/>
      <c r="D125" s="20"/>
      <c r="E125" s="17"/>
      <c r="F125" s="9"/>
      <c r="G125" s="50"/>
      <c r="H125" s="35">
        <f t="shared" si="11"/>
        <v>0</v>
      </c>
      <c r="I125" s="36" t="str">
        <f t="shared" si="12"/>
        <v/>
      </c>
      <c r="J125" s="37" t="str">
        <f t="shared" si="13"/>
        <v/>
      </c>
    </row>
    <row r="126" spans="1:10" x14ac:dyDescent="0.25">
      <c r="A126" s="3">
        <v>112</v>
      </c>
      <c r="B126" s="14"/>
      <c r="D126" s="20"/>
      <c r="E126" s="17"/>
      <c r="F126" s="9"/>
      <c r="G126" s="50"/>
      <c r="H126" s="35">
        <f t="shared" si="11"/>
        <v>0</v>
      </c>
      <c r="I126" s="36" t="str">
        <f t="shared" si="12"/>
        <v/>
      </c>
      <c r="J126" s="37" t="str">
        <f t="shared" si="13"/>
        <v/>
      </c>
    </row>
    <row r="127" spans="1:10" x14ac:dyDescent="0.25">
      <c r="A127" s="3">
        <v>113</v>
      </c>
      <c r="B127" s="14"/>
      <c r="D127" s="20"/>
      <c r="E127" s="17"/>
      <c r="F127" s="9"/>
      <c r="G127" s="50"/>
      <c r="H127" s="35">
        <f t="shared" si="11"/>
        <v>0</v>
      </c>
      <c r="I127" s="36" t="str">
        <f t="shared" si="12"/>
        <v/>
      </c>
      <c r="J127" s="37" t="str">
        <f t="shared" si="13"/>
        <v/>
      </c>
    </row>
    <row r="128" spans="1:10" x14ac:dyDescent="0.25">
      <c r="A128" s="3">
        <v>114</v>
      </c>
      <c r="B128" s="14"/>
      <c r="D128" s="20"/>
      <c r="E128" s="17"/>
      <c r="F128" s="9"/>
      <c r="G128" s="50"/>
      <c r="H128" s="35">
        <f t="shared" si="11"/>
        <v>0</v>
      </c>
      <c r="I128" s="36" t="str">
        <f t="shared" si="12"/>
        <v/>
      </c>
      <c r="J128" s="37" t="str">
        <f t="shared" si="13"/>
        <v/>
      </c>
    </row>
    <row r="129" spans="1:10" x14ac:dyDescent="0.25">
      <c r="A129" s="3">
        <v>115</v>
      </c>
      <c r="B129" s="14"/>
      <c r="D129" s="20"/>
      <c r="E129" s="17"/>
      <c r="F129" s="9"/>
      <c r="G129" s="50"/>
      <c r="H129" s="35">
        <f t="shared" si="11"/>
        <v>0</v>
      </c>
      <c r="I129" s="36" t="str">
        <f t="shared" si="12"/>
        <v/>
      </c>
      <c r="J129" s="37" t="str">
        <f t="shared" si="13"/>
        <v/>
      </c>
    </row>
    <row r="130" spans="1:10" x14ac:dyDescent="0.25">
      <c r="A130" s="3">
        <v>116</v>
      </c>
      <c r="B130" s="14"/>
      <c r="D130" s="20"/>
      <c r="E130" s="17"/>
      <c r="F130" s="9"/>
      <c r="G130" s="50"/>
      <c r="H130" s="35">
        <f t="shared" si="11"/>
        <v>0</v>
      </c>
      <c r="I130" s="36" t="str">
        <f t="shared" si="12"/>
        <v/>
      </c>
      <c r="J130" s="37" t="str">
        <f t="shared" si="13"/>
        <v/>
      </c>
    </row>
    <row r="131" spans="1:10" x14ac:dyDescent="0.25">
      <c r="A131" s="3">
        <v>117</v>
      </c>
      <c r="B131" s="14"/>
      <c r="D131" s="20"/>
      <c r="E131" s="17"/>
      <c r="F131" s="9"/>
      <c r="G131" s="50"/>
      <c r="H131" s="35">
        <f t="shared" si="11"/>
        <v>0</v>
      </c>
      <c r="I131" s="36" t="str">
        <f t="shared" si="12"/>
        <v/>
      </c>
      <c r="J131" s="37" t="str">
        <f t="shared" si="13"/>
        <v/>
      </c>
    </row>
    <row r="132" spans="1:10" x14ac:dyDescent="0.25">
      <c r="A132" s="3">
        <v>118</v>
      </c>
      <c r="B132" s="14"/>
      <c r="D132" s="20"/>
      <c r="E132" s="17"/>
      <c r="F132" s="9"/>
      <c r="G132" s="50"/>
      <c r="H132" s="35">
        <f t="shared" si="11"/>
        <v>0</v>
      </c>
      <c r="I132" s="36" t="str">
        <f t="shared" si="12"/>
        <v/>
      </c>
      <c r="J132" s="37" t="str">
        <f t="shared" si="13"/>
        <v/>
      </c>
    </row>
    <row r="133" spans="1:10" x14ac:dyDescent="0.25">
      <c r="A133" s="3">
        <v>119</v>
      </c>
      <c r="B133" s="14"/>
      <c r="D133" s="20"/>
      <c r="E133" s="17"/>
      <c r="F133" s="9"/>
      <c r="G133" s="50"/>
      <c r="H133" s="35">
        <f t="shared" si="11"/>
        <v>0</v>
      </c>
      <c r="I133" s="36" t="str">
        <f t="shared" si="12"/>
        <v/>
      </c>
      <c r="J133" s="37" t="str">
        <f t="shared" si="13"/>
        <v/>
      </c>
    </row>
    <row r="134" spans="1:10" x14ac:dyDescent="0.25">
      <c r="A134" s="3">
        <v>120</v>
      </c>
      <c r="B134" s="14"/>
      <c r="D134" s="20"/>
      <c r="E134" s="17"/>
      <c r="F134" s="9"/>
      <c r="G134" s="50"/>
      <c r="H134" s="35">
        <f t="shared" si="11"/>
        <v>0</v>
      </c>
      <c r="I134" s="36" t="str">
        <f t="shared" si="12"/>
        <v/>
      </c>
      <c r="J134" s="37" t="str">
        <f t="shared" si="13"/>
        <v/>
      </c>
    </row>
    <row r="135" spans="1:10" x14ac:dyDescent="0.25">
      <c r="A135" s="3">
        <v>121</v>
      </c>
      <c r="B135" s="14"/>
      <c r="D135" s="20"/>
      <c r="E135" s="17"/>
      <c r="F135" s="9"/>
      <c r="G135" s="50"/>
      <c r="H135" s="35">
        <f t="shared" si="11"/>
        <v>0</v>
      </c>
      <c r="I135" s="36" t="str">
        <f t="shared" si="12"/>
        <v/>
      </c>
      <c r="J135" s="37" t="str">
        <f t="shared" si="13"/>
        <v/>
      </c>
    </row>
    <row r="136" spans="1:10" x14ac:dyDescent="0.25">
      <c r="A136" s="3">
        <v>122</v>
      </c>
      <c r="B136" s="14"/>
      <c r="D136" s="20"/>
      <c r="E136" s="17"/>
      <c r="F136" s="9"/>
      <c r="G136" s="50"/>
      <c r="H136" s="35">
        <f t="shared" si="11"/>
        <v>0</v>
      </c>
      <c r="I136" s="36" t="str">
        <f t="shared" si="12"/>
        <v/>
      </c>
      <c r="J136" s="37" t="str">
        <f t="shared" si="13"/>
        <v/>
      </c>
    </row>
    <row r="137" spans="1:10" x14ac:dyDescent="0.25">
      <c r="A137" s="3">
        <v>123</v>
      </c>
      <c r="B137" s="14"/>
      <c r="D137" s="20"/>
      <c r="E137" s="17"/>
      <c r="F137" s="9"/>
      <c r="G137" s="50"/>
      <c r="H137" s="35">
        <f t="shared" si="11"/>
        <v>0</v>
      </c>
      <c r="I137" s="36" t="str">
        <f t="shared" si="12"/>
        <v/>
      </c>
      <c r="J137" s="37" t="str">
        <f t="shared" si="13"/>
        <v/>
      </c>
    </row>
    <row r="138" spans="1:10" x14ac:dyDescent="0.25">
      <c r="A138" s="3">
        <v>124</v>
      </c>
      <c r="B138" s="14"/>
      <c r="D138" s="20"/>
      <c r="E138" s="17"/>
      <c r="F138" s="9"/>
      <c r="G138" s="50"/>
      <c r="H138" s="35">
        <f t="shared" si="11"/>
        <v>0</v>
      </c>
      <c r="I138" s="36" t="str">
        <f t="shared" si="12"/>
        <v/>
      </c>
      <c r="J138" s="37" t="str">
        <f t="shared" si="13"/>
        <v/>
      </c>
    </row>
    <row r="139" spans="1:10" x14ac:dyDescent="0.25">
      <c r="A139" s="3">
        <v>125</v>
      </c>
      <c r="B139" s="14"/>
      <c r="D139" s="20"/>
      <c r="E139" s="17"/>
      <c r="F139" s="9"/>
      <c r="G139" s="50"/>
      <c r="H139" s="35">
        <f t="shared" si="11"/>
        <v>0</v>
      </c>
      <c r="I139" s="36" t="str">
        <f t="shared" si="12"/>
        <v/>
      </c>
      <c r="J139" s="37" t="str">
        <f t="shared" si="13"/>
        <v/>
      </c>
    </row>
    <row r="140" spans="1:10" x14ac:dyDescent="0.25">
      <c r="A140" s="3">
        <v>126</v>
      </c>
      <c r="B140" s="14"/>
      <c r="D140" s="20"/>
      <c r="E140" s="17"/>
      <c r="F140" s="9"/>
      <c r="G140" s="50"/>
      <c r="H140" s="35">
        <f t="shared" si="11"/>
        <v>0</v>
      </c>
      <c r="I140" s="36" t="str">
        <f t="shared" si="12"/>
        <v/>
      </c>
      <c r="J140" s="37" t="str">
        <f t="shared" si="13"/>
        <v/>
      </c>
    </row>
    <row r="141" spans="1:10" x14ac:dyDescent="0.25">
      <c r="A141" s="3">
        <v>127</v>
      </c>
      <c r="B141" s="14"/>
      <c r="D141" s="20"/>
      <c r="E141" s="17"/>
      <c r="F141" s="9"/>
      <c r="G141" s="50"/>
      <c r="H141" s="35">
        <f t="shared" si="11"/>
        <v>0</v>
      </c>
      <c r="I141" s="36" t="str">
        <f t="shared" si="12"/>
        <v/>
      </c>
      <c r="J141" s="37" t="str">
        <f t="shared" si="13"/>
        <v/>
      </c>
    </row>
    <row r="142" spans="1:10" x14ac:dyDescent="0.25">
      <c r="A142" s="3">
        <v>128</v>
      </c>
      <c r="B142" s="14"/>
      <c r="D142" s="20"/>
      <c r="E142" s="17"/>
      <c r="F142" s="9"/>
      <c r="G142" s="50"/>
      <c r="H142" s="35">
        <f t="shared" si="11"/>
        <v>0</v>
      </c>
      <c r="I142" s="36" t="str">
        <f t="shared" si="12"/>
        <v/>
      </c>
      <c r="J142" s="37" t="str">
        <f t="shared" si="13"/>
        <v/>
      </c>
    </row>
    <row r="143" spans="1:10" x14ac:dyDescent="0.25">
      <c r="A143" s="3">
        <v>129</v>
      </c>
      <c r="B143" s="14"/>
      <c r="D143" s="20"/>
      <c r="E143" s="17"/>
      <c r="F143" s="9"/>
      <c r="G143" s="50"/>
      <c r="H143" s="35">
        <f t="shared" si="11"/>
        <v>0</v>
      </c>
      <c r="I143" s="36" t="str">
        <f t="shared" si="12"/>
        <v/>
      </c>
      <c r="J143" s="37" t="str">
        <f t="shared" si="13"/>
        <v/>
      </c>
    </row>
    <row r="144" spans="1:10" x14ac:dyDescent="0.25">
      <c r="A144" s="3">
        <v>130</v>
      </c>
      <c r="B144" s="14"/>
      <c r="D144" s="20"/>
      <c r="E144" s="17"/>
      <c r="F144" s="9"/>
      <c r="G144" s="50"/>
      <c r="H144" s="35">
        <f t="shared" si="11"/>
        <v>0</v>
      </c>
      <c r="I144" s="36" t="str">
        <f t="shared" si="12"/>
        <v/>
      </c>
      <c r="J144" s="37" t="str">
        <f t="shared" si="13"/>
        <v/>
      </c>
    </row>
    <row r="145" spans="1:10" x14ac:dyDescent="0.25">
      <c r="A145" s="3">
        <v>131</v>
      </c>
      <c r="B145" s="14"/>
      <c r="D145" s="20"/>
      <c r="E145" s="17"/>
      <c r="F145" s="9"/>
      <c r="G145" s="50"/>
      <c r="H145" s="35">
        <f t="shared" si="11"/>
        <v>0</v>
      </c>
      <c r="I145" s="36" t="str">
        <f t="shared" si="12"/>
        <v/>
      </c>
      <c r="J145" s="37" t="str">
        <f t="shared" si="13"/>
        <v/>
      </c>
    </row>
    <row r="146" spans="1:10" x14ac:dyDescent="0.25">
      <c r="A146" s="3">
        <v>132</v>
      </c>
      <c r="B146" s="14"/>
      <c r="D146" s="20"/>
      <c r="E146" s="17"/>
      <c r="F146" s="9"/>
      <c r="G146" s="50"/>
      <c r="H146" s="35">
        <f t="shared" si="11"/>
        <v>0</v>
      </c>
      <c r="I146" s="36" t="str">
        <f t="shared" si="12"/>
        <v/>
      </c>
      <c r="J146" s="37" t="str">
        <f t="shared" si="13"/>
        <v/>
      </c>
    </row>
    <row r="147" spans="1:10" x14ac:dyDescent="0.25">
      <c r="A147" s="3">
        <v>133</v>
      </c>
      <c r="B147" s="14"/>
      <c r="D147" s="20"/>
      <c r="E147" s="17"/>
      <c r="F147" s="9"/>
      <c r="G147" s="50"/>
      <c r="H147" s="35">
        <f t="shared" si="11"/>
        <v>0</v>
      </c>
      <c r="I147" s="36" t="str">
        <f t="shared" si="12"/>
        <v/>
      </c>
      <c r="J147" s="37" t="str">
        <f t="shared" si="13"/>
        <v/>
      </c>
    </row>
    <row r="148" spans="1:10" x14ac:dyDescent="0.25">
      <c r="A148" s="3">
        <v>134</v>
      </c>
      <c r="B148" s="14"/>
      <c r="D148" s="20"/>
      <c r="E148" s="17"/>
      <c r="F148" s="9"/>
      <c r="G148" s="50"/>
      <c r="H148" s="35">
        <f t="shared" si="11"/>
        <v>0</v>
      </c>
      <c r="I148" s="36" t="str">
        <f t="shared" si="12"/>
        <v/>
      </c>
      <c r="J148" s="37" t="str">
        <f t="shared" si="13"/>
        <v/>
      </c>
    </row>
    <row r="149" spans="1:10" x14ac:dyDescent="0.25">
      <c r="A149" s="3">
        <v>135</v>
      </c>
      <c r="B149" s="14"/>
      <c r="D149" s="20"/>
      <c r="E149" s="17"/>
      <c r="F149" s="9"/>
      <c r="G149" s="50"/>
      <c r="H149" s="35">
        <f t="shared" si="11"/>
        <v>0</v>
      </c>
      <c r="I149" s="36" t="str">
        <f t="shared" si="12"/>
        <v/>
      </c>
      <c r="J149" s="37" t="str">
        <f t="shared" si="13"/>
        <v/>
      </c>
    </row>
    <row r="150" spans="1:10" x14ac:dyDescent="0.25">
      <c r="A150" s="3">
        <v>136</v>
      </c>
      <c r="B150" s="14"/>
      <c r="D150" s="20"/>
      <c r="E150" s="17"/>
      <c r="F150" s="9"/>
      <c r="G150" s="50"/>
      <c r="H150" s="35">
        <f t="shared" ref="H150:H159" si="14">G150*86400</f>
        <v>0</v>
      </c>
      <c r="I150" s="36" t="str">
        <f t="shared" ref="I150:I159" si="15">IF(H150&gt;0,((H150/H$15)-1)*C$9,"")</f>
        <v/>
      </c>
      <c r="J150" s="37" t="str">
        <f t="shared" ref="J150:J159" si="16">IF(H150&gt;0,I150+E$9,"")</f>
        <v/>
      </c>
    </row>
    <row r="151" spans="1:10" x14ac:dyDescent="0.25">
      <c r="A151" s="3">
        <v>137</v>
      </c>
      <c r="B151" s="14"/>
      <c r="D151" s="20"/>
      <c r="E151" s="17"/>
      <c r="F151" s="9"/>
      <c r="G151" s="50"/>
      <c r="H151" s="35">
        <f t="shared" si="14"/>
        <v>0</v>
      </c>
      <c r="I151" s="36" t="str">
        <f t="shared" si="15"/>
        <v/>
      </c>
      <c r="J151" s="37" t="str">
        <f t="shared" si="16"/>
        <v/>
      </c>
    </row>
    <row r="152" spans="1:10" x14ac:dyDescent="0.25">
      <c r="A152" s="3">
        <v>138</v>
      </c>
      <c r="B152" s="14"/>
      <c r="D152" s="20"/>
      <c r="E152" s="17"/>
      <c r="F152" s="9"/>
      <c r="G152" s="50"/>
      <c r="H152" s="35">
        <f t="shared" si="14"/>
        <v>0</v>
      </c>
      <c r="I152" s="36" t="str">
        <f t="shared" si="15"/>
        <v/>
      </c>
      <c r="J152" s="37" t="str">
        <f t="shared" si="16"/>
        <v/>
      </c>
    </row>
    <row r="153" spans="1:10" x14ac:dyDescent="0.25">
      <c r="A153" s="3">
        <v>139</v>
      </c>
      <c r="B153" s="14"/>
      <c r="D153" s="20"/>
      <c r="E153" s="17"/>
      <c r="F153" s="9"/>
      <c r="G153" s="50"/>
      <c r="H153" s="35">
        <f t="shared" si="14"/>
        <v>0</v>
      </c>
      <c r="I153" s="36" t="str">
        <f t="shared" si="15"/>
        <v/>
      </c>
      <c r="J153" s="37" t="str">
        <f t="shared" si="16"/>
        <v/>
      </c>
    </row>
    <row r="154" spans="1:10" x14ac:dyDescent="0.25">
      <c r="A154" s="3">
        <v>140</v>
      </c>
      <c r="B154" s="14"/>
      <c r="D154" s="20"/>
      <c r="E154" s="17"/>
      <c r="F154" s="9"/>
      <c r="G154" s="50"/>
      <c r="H154" s="35">
        <f t="shared" si="14"/>
        <v>0</v>
      </c>
      <c r="I154" s="36" t="str">
        <f t="shared" si="15"/>
        <v/>
      </c>
      <c r="J154" s="37" t="str">
        <f t="shared" si="16"/>
        <v/>
      </c>
    </row>
    <row r="155" spans="1:10" x14ac:dyDescent="0.25">
      <c r="A155" s="3">
        <v>141</v>
      </c>
      <c r="B155" s="14"/>
      <c r="D155" s="20"/>
      <c r="E155" s="17"/>
      <c r="F155" s="9"/>
      <c r="G155" s="50"/>
      <c r="H155" s="35">
        <f t="shared" si="14"/>
        <v>0</v>
      </c>
      <c r="I155" s="36" t="str">
        <f t="shared" si="15"/>
        <v/>
      </c>
      <c r="J155" s="37" t="str">
        <f t="shared" si="16"/>
        <v/>
      </c>
    </row>
    <row r="156" spans="1:10" x14ac:dyDescent="0.25">
      <c r="A156" s="3">
        <v>142</v>
      </c>
      <c r="B156" s="14"/>
      <c r="D156" s="20"/>
      <c r="E156" s="17"/>
      <c r="F156" s="9"/>
      <c r="G156" s="50"/>
      <c r="H156" s="35">
        <f t="shared" si="14"/>
        <v>0</v>
      </c>
      <c r="I156" s="36" t="str">
        <f t="shared" si="15"/>
        <v/>
      </c>
      <c r="J156" s="37" t="str">
        <f t="shared" si="16"/>
        <v/>
      </c>
    </row>
    <row r="157" spans="1:10" x14ac:dyDescent="0.25">
      <c r="A157" s="3">
        <v>143</v>
      </c>
      <c r="B157" s="14"/>
      <c r="D157" s="20"/>
      <c r="E157" s="17"/>
      <c r="F157" s="9"/>
      <c r="G157" s="50"/>
      <c r="H157" s="35">
        <f t="shared" si="14"/>
        <v>0</v>
      </c>
      <c r="I157" s="36" t="str">
        <f t="shared" si="15"/>
        <v/>
      </c>
      <c r="J157" s="37" t="str">
        <f t="shared" si="16"/>
        <v/>
      </c>
    </row>
    <row r="158" spans="1:10" x14ac:dyDescent="0.25">
      <c r="A158" s="3">
        <v>144</v>
      </c>
      <c r="B158" s="14"/>
      <c r="D158" s="20"/>
      <c r="E158" s="17"/>
      <c r="F158" s="9"/>
      <c r="G158" s="50"/>
      <c r="H158" s="35">
        <f t="shared" si="14"/>
        <v>0</v>
      </c>
      <c r="I158" s="36" t="str">
        <f t="shared" si="15"/>
        <v/>
      </c>
      <c r="J158" s="37" t="str">
        <f t="shared" si="16"/>
        <v/>
      </c>
    </row>
    <row r="159" spans="1:10" x14ac:dyDescent="0.25">
      <c r="A159" s="3">
        <v>145</v>
      </c>
      <c r="B159" s="14"/>
      <c r="D159" s="20"/>
      <c r="E159" s="17"/>
      <c r="F159" s="9"/>
      <c r="G159" s="50"/>
      <c r="H159" s="35">
        <f t="shared" si="14"/>
        <v>0</v>
      </c>
      <c r="I159" s="36" t="str">
        <f t="shared" si="15"/>
        <v/>
      </c>
      <c r="J159" s="37" t="str">
        <f t="shared" si="16"/>
        <v/>
      </c>
    </row>
  </sheetData>
  <mergeCells count="3">
    <mergeCell ref="B5:E5"/>
    <mergeCell ref="B6:E6"/>
    <mergeCell ref="F9:J9"/>
  </mergeCells>
  <conditionalFormatting sqref="F9:J9">
    <cfRule type="expression" dxfId="0" priority="1">
      <formula>$L$21&lt;5</formula>
    </cfRule>
  </conditionalFormatting>
  <dataValidations count="2">
    <dataValidation type="list" allowBlank="1" showInputMessage="1" showErrorMessage="1" sqref="F8">
      <formula1>$O$14:$O$18</formula1>
    </dataValidation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HeadingPairs>
  <TitlesOfParts>
    <vt:vector size="5" baseType="lpstr">
      <vt:lpstr>Short w text</vt:lpstr>
      <vt:lpstr>Long</vt:lpstr>
      <vt:lpstr>Long!Utskriftsområde</vt:lpstr>
      <vt:lpstr>'Short w text'!Utskriftsområde</vt:lpstr>
      <vt:lpstr>Long!Utskriftsrubriker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Björelind</dc:creator>
  <cp:lastModifiedBy>Ludvig Remb</cp:lastModifiedBy>
  <cp:lastPrinted>2015-10-21T07:27:25Z</cp:lastPrinted>
  <dcterms:created xsi:type="dcterms:W3CDTF">2014-02-11T07:38:28Z</dcterms:created>
  <dcterms:modified xsi:type="dcterms:W3CDTF">2016-10-20T07:12:53Z</dcterms:modified>
</cp:coreProperties>
</file>